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unece-fao/Downloads/"/>
    </mc:Choice>
  </mc:AlternateContent>
  <xr:revisionPtr revIDLastSave="0" documentId="13_ncr:1_{10B33DA2-52DE-1244-BDE7-68BA9414D3E3}" xr6:coauthVersionLast="47" xr6:coauthVersionMax="47" xr10:uidLastSave="{00000000-0000-0000-0000-000000000000}"/>
  <bookViews>
    <workbookView xWindow="0" yWindow="500" windowWidth="28800" windowHeight="15840" tabRatio="861" xr2:uid="{00000000-000D-0000-FFFF-FFFF00000000}"/>
  </bookViews>
  <sheets>
    <sheet name="Cover" sheetId="95" r:id="rId1"/>
    <sheet name="Pуководство" sheetId="94" r:id="rId2"/>
    <sheet name="Коэф.пересчета" sheetId="91" r:id="rId3"/>
    <sheet name="CB1-Производство" sheetId="1" r:id="rId4"/>
    <sheet name="СВ2 | Первич. | Торговля" sheetId="2" r:id="rId5"/>
    <sheet name="СВ3 | Вторичн.| Торговля" sheetId="23" r:id="rId6"/>
    <sheet name="ЕЭК-ЕС | Породы | Торговля" sheetId="51" r:id="rId7"/>
    <sheet name="Прил.1 | СВ1" sheetId="92" r:id="rId8"/>
    <sheet name="Прил.2 | СВ2" sheetId="89" r:id="rId9"/>
    <sheet name="Прил.3 | СВ3" sheetId="90" r:id="rId10"/>
    <sheet name="Прил.4 |СВ2-СВ3" sheetId="88" r:id="rId11"/>
    <sheet name="Прил.5 | Тропические страны" sheetId="93" r:id="rId12"/>
  </sheets>
  <definedNames>
    <definedName name="_xlnm._FilterDatabase" localSheetId="10" hidden="1">'Прил.4 |СВ2-СВ3'!$A$1:$D$1268</definedName>
    <definedName name="\C" localSheetId="0">#REF!</definedName>
    <definedName name="\C" localSheetId="1">Pуководство!#REF!</definedName>
    <definedName name="\C" localSheetId="2">#REF!</definedName>
    <definedName name="\C" localSheetId="9">#REF!</definedName>
    <definedName name="\C">#REF!</definedName>
    <definedName name="\P" localSheetId="9">#REF!</definedName>
    <definedName name="\P">#REF!</definedName>
    <definedName name="countryName" localSheetId="0">#REF!</definedName>
    <definedName name="countryName" localSheetId="1">Pуководство!#REF!</definedName>
    <definedName name="countryName" localSheetId="7">#REF!</definedName>
    <definedName name="countryName" localSheetId="9">#REF!</definedName>
    <definedName name="countryName" localSheetId="11">#REF!</definedName>
    <definedName name="countryName">#REF!</definedName>
    <definedName name="countryName1">#REF!</definedName>
    <definedName name="exportTable" localSheetId="9">#REF!</definedName>
    <definedName name="exportTable">#REF!</definedName>
    <definedName name="exportValueTable" localSheetId="9">#REF!</definedName>
    <definedName name="exportValueTable">#REF!</definedName>
    <definedName name="importTable" localSheetId="9">#REF!</definedName>
    <definedName name="importTable">#REF!</definedName>
    <definedName name="importValueTable" localSheetId="9">#REF!</definedName>
    <definedName name="importValueTable">#REF!</definedName>
    <definedName name="inuseTable" localSheetId="9">#REF!</definedName>
    <definedName name="inuseTable">#REF!</definedName>
    <definedName name="_xlnm.Print_Area" localSheetId="3">'CB1-Производство'!$A$1:$O$90</definedName>
    <definedName name="_xlnm.Print_Area" localSheetId="6">'ЕЭК-ЕС | Породы | Торговля'!$A$2:$AL$47</definedName>
    <definedName name="_xlnm.Print_Area" localSheetId="7">'Прил.1 | СВ1'!$A$1:$D$97</definedName>
    <definedName name="_xlnm.Print_Area" localSheetId="8">'Прил.2 | СВ2'!$A$2:$F$89</definedName>
    <definedName name="_xlnm.Print_Area" localSheetId="4">'СВ2 | Первич. | Торговля'!$A$2:$AS$74</definedName>
    <definedName name="_xlnm.Print_Area" localSheetId="5">'СВ3 | Вторичн.| Торговля'!$A$2:$S$35</definedName>
    <definedName name="PRINT_AREA_MI" localSheetId="0">#REF!</definedName>
    <definedName name="PRINT_AREA_MI" localSheetId="1">Pуководство!#REF!</definedName>
    <definedName name="PRINT_AREA_MI" localSheetId="2">#REF!</definedName>
    <definedName name="PRINT_AREA_MI" localSheetId="7">#REF!</definedName>
    <definedName name="PRINT_AREA_MI" localSheetId="9">#REF!</definedName>
    <definedName name="PRINT_AREA_MI" localSheetId="11">#REF!</definedName>
    <definedName name="PRINT_AREA_MI">#REF!</definedName>
    <definedName name="_xlnm.Print_Titles" localSheetId="3">'CB1-Производство'!$1:$11</definedName>
    <definedName name="_xlnm.Print_Titles" localSheetId="7">'Прил.1 | СВ1'!$1:$13</definedName>
    <definedName name="refYear1" localSheetId="0">#REF!</definedName>
    <definedName name="refYear1" localSheetId="1">Pуководство!#REF!</definedName>
    <definedName name="refYear1" localSheetId="2">#REF!</definedName>
    <definedName name="refYear1" localSheetId="7">#REF!</definedName>
    <definedName name="refYear1" localSheetId="9">#REF!</definedName>
    <definedName name="refYear1" localSheetId="11">#REF!</definedName>
    <definedName name="refYear1">#REF!</definedName>
    <definedName name="refYear2" localSheetId="9">#REF!</definedName>
    <definedName name="refYear2">#REF!</definedName>
    <definedName name="returnDate" localSheetId="9">#REF!</definedName>
    <definedName name="returnDate">#REF!</definedName>
    <definedName name="table" localSheetId="9">#REF!</definedName>
    <definedName name="table">#REF!</definedName>
    <definedName name="tableHeader" localSheetId="9">#REF!</definedName>
    <definedName name="tableHeader">#REF!</definedName>
    <definedName name="year" localSheetId="9">#REF!</definedName>
    <definedName name="year">#REF!</definedName>
    <definedName name="Z_E59B5840_EF58_11D3_B672_B1E0953C1B26_.wvu.PrintArea" localSheetId="3" hidden="1">'CB1-Производство'!$A$1:$E$90</definedName>
    <definedName name="Z_E59B5840_EF58_11D3_B672_B1E0953C1B26_.wvu.PrintArea" localSheetId="4" hidden="1">'СВ2 | Первич. | Торговля'!$A$2:$K$75</definedName>
    <definedName name="Z_E59B5840_EF58_11D3_B672_B1E0953C1B26_.wvu.PrintTitles" localSheetId="3" hidden="1">'CB1-Производство'!$1:$11</definedName>
    <definedName name="Z_E59B5840_EF58_11D3_B672_B1E0953C1B26_.wvu.Rows" localSheetId="3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1" l="1"/>
  <c r="H13" i="51"/>
  <c r="L13" i="51" s="1"/>
  <c r="E14" i="23"/>
  <c r="D14" i="23"/>
  <c r="F14" i="23" s="1"/>
  <c r="AS78" i="2" l="1"/>
  <c r="AR78" i="2"/>
  <c r="AS77" i="2"/>
  <c r="AR77" i="2"/>
  <c r="AS76" i="2"/>
  <c r="AR76" i="2"/>
  <c r="AP78" i="2"/>
  <c r="AO78" i="2"/>
  <c r="AP77" i="2"/>
  <c r="AO77" i="2"/>
  <c r="AP76" i="2"/>
  <c r="AO76" i="2"/>
  <c r="AD78" i="2"/>
  <c r="AD77" i="2"/>
  <c r="AD76" i="2"/>
  <c r="AC78" i="2"/>
  <c r="AC77" i="2"/>
  <c r="AC76" i="2"/>
  <c r="H10" i="2"/>
  <c r="F10" i="2"/>
  <c r="J10" i="2" s="1"/>
  <c r="K87" i="1"/>
  <c r="K88" i="1"/>
  <c r="K89" i="1"/>
  <c r="E10" i="1"/>
  <c r="J137" i="91"/>
  <c r="N46" i="91"/>
  <c r="H45" i="91"/>
  <c r="G45" i="91"/>
  <c r="E45" i="91"/>
  <c r="D45" i="91"/>
  <c r="N43" i="91"/>
  <c r="N42" i="91"/>
  <c r="F39" i="91"/>
  <c r="E39" i="91"/>
  <c r="D39" i="91"/>
  <c r="F38" i="91"/>
  <c r="E38" i="91"/>
  <c r="D38" i="91"/>
  <c r="F34" i="91"/>
  <c r="E34" i="91"/>
  <c r="D34" i="91"/>
  <c r="P27" i="91"/>
  <c r="F26" i="91"/>
  <c r="E26" i="91"/>
  <c r="D26" i="91"/>
  <c r="P25" i="91"/>
  <c r="F24" i="91"/>
  <c r="E24" i="91"/>
  <c r="D24" i="91"/>
  <c r="F21" i="91"/>
  <c r="E21" i="91"/>
  <c r="D21" i="91"/>
  <c r="AL33" i="51" l="1"/>
  <c r="AK33" i="51"/>
  <c r="AJ33" i="51"/>
  <c r="AI33" i="51"/>
  <c r="AH33" i="51"/>
  <c r="AG33" i="51"/>
  <c r="AF33" i="51"/>
  <c r="AE33" i="51"/>
  <c r="AL30" i="51"/>
  <c r="AK30" i="51"/>
  <c r="AJ30" i="51"/>
  <c r="AI30" i="51"/>
  <c r="AH30" i="51"/>
  <c r="AG30" i="51"/>
  <c r="AF30" i="51"/>
  <c r="AE30" i="51"/>
  <c r="AL22" i="51"/>
  <c r="AK22" i="51"/>
  <c r="AJ22" i="51"/>
  <c r="AI22" i="51"/>
  <c r="AH22" i="51"/>
  <c r="AG22" i="51"/>
  <c r="AF22" i="51"/>
  <c r="AE22" i="51"/>
  <c r="AL15" i="51"/>
  <c r="AK15" i="51"/>
  <c r="AJ15" i="51"/>
  <c r="AI15" i="51"/>
  <c r="AH15" i="51"/>
  <c r="AG15" i="51"/>
  <c r="AF15" i="51"/>
  <c r="AE15" i="51"/>
  <c r="AR75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R19" i="2"/>
  <c r="AS14" i="2"/>
  <c r="AS15" i="2"/>
  <c r="AS16" i="2"/>
  <c r="AS17" i="2"/>
  <c r="AS18" i="2"/>
  <c r="AS19" i="2"/>
  <c r="AO12" i="2"/>
  <c r="AO13" i="2"/>
  <c r="AO14" i="2"/>
  <c r="AO15" i="2"/>
  <c r="AO16" i="2"/>
  <c r="AO17" i="2"/>
  <c r="AO18" i="2"/>
  <c r="AO19" i="2"/>
  <c r="AS13" i="2"/>
  <c r="AS12" i="2"/>
  <c r="O81" i="1" l="1"/>
  <c r="N81" i="1"/>
  <c r="T21" i="1"/>
  <c r="T19" i="1"/>
  <c r="T18" i="1"/>
  <c r="T17" i="1"/>
  <c r="T16" i="1"/>
  <c r="T15" i="1"/>
  <c r="T14" i="1"/>
  <c r="U12" i="1"/>
  <c r="U11" i="1"/>
  <c r="U31" i="23" l="1"/>
  <c r="T31" i="23"/>
  <c r="S31" i="23"/>
  <c r="R31" i="23"/>
  <c r="U16" i="23"/>
  <c r="T16" i="23"/>
  <c r="S16" i="23"/>
  <c r="R16" i="23"/>
  <c r="U21" i="1" l="1"/>
  <c r="U20" i="1"/>
  <c r="U19" i="1"/>
  <c r="U18" i="1"/>
  <c r="U17" i="1"/>
  <c r="U16" i="1"/>
  <c r="V16" i="1" s="1"/>
  <c r="U15" i="1"/>
  <c r="U14" i="1"/>
  <c r="T20" i="1"/>
  <c r="V21" i="1" l="1"/>
  <c r="V20" i="1"/>
  <c r="V19" i="1"/>
  <c r="V18" i="1"/>
  <c r="V17" i="1"/>
  <c r="V15" i="1"/>
  <c r="V14" i="1"/>
  <c r="AM70" i="2" l="1"/>
  <c r="AL70" i="2"/>
  <c r="AK70" i="2"/>
  <c r="AJ70" i="2"/>
  <c r="AI70" i="2"/>
  <c r="AH70" i="2"/>
  <c r="AG70" i="2"/>
  <c r="AF70" i="2"/>
  <c r="AM64" i="2"/>
  <c r="AL64" i="2"/>
  <c r="AK64" i="2"/>
  <c r="AJ64" i="2"/>
  <c r="AI64" i="2"/>
  <c r="AH64" i="2"/>
  <c r="AG64" i="2"/>
  <c r="AF64" i="2"/>
  <c r="AM63" i="2"/>
  <c r="AL63" i="2"/>
  <c r="AK63" i="2"/>
  <c r="AJ63" i="2"/>
  <c r="AI63" i="2"/>
  <c r="AH63" i="2"/>
  <c r="AG63" i="2"/>
  <c r="AF63" i="2"/>
  <c r="AM59" i="2"/>
  <c r="AL59" i="2"/>
  <c r="AK59" i="2"/>
  <c r="AJ59" i="2"/>
  <c r="AI59" i="2"/>
  <c r="AH59" i="2"/>
  <c r="AG59" i="2"/>
  <c r="AF59" i="2"/>
  <c r="AM54" i="2"/>
  <c r="AL54" i="2"/>
  <c r="AK54" i="2"/>
  <c r="AJ54" i="2"/>
  <c r="AI54" i="2"/>
  <c r="AH54" i="2"/>
  <c r="AG54" i="2"/>
  <c r="AF54" i="2"/>
  <c r="AM52" i="2"/>
  <c r="AL52" i="2"/>
  <c r="AK52" i="2"/>
  <c r="AJ52" i="2"/>
  <c r="AI52" i="2"/>
  <c r="AH52" i="2"/>
  <c r="AG52" i="2"/>
  <c r="AF52" i="2"/>
  <c r="AM48" i="2"/>
  <c r="AL48" i="2"/>
  <c r="AK48" i="2"/>
  <c r="AJ48" i="2"/>
  <c r="AI48" i="2"/>
  <c r="AH48" i="2"/>
  <c r="AG48" i="2"/>
  <c r="AF48" i="2"/>
  <c r="AM42" i="2"/>
  <c r="AL42" i="2"/>
  <c r="AK42" i="2"/>
  <c r="AJ42" i="2"/>
  <c r="AI42" i="2"/>
  <c r="AH42" i="2"/>
  <c r="AG42" i="2"/>
  <c r="AF42" i="2"/>
  <c r="AM38" i="2"/>
  <c r="AL38" i="2"/>
  <c r="AK38" i="2"/>
  <c r="AJ38" i="2"/>
  <c r="AI38" i="2"/>
  <c r="AH38" i="2"/>
  <c r="AG38" i="2"/>
  <c r="AF38" i="2"/>
  <c r="AM37" i="2"/>
  <c r="AL37" i="2"/>
  <c r="AK37" i="2"/>
  <c r="AJ37" i="2"/>
  <c r="AI37" i="2"/>
  <c r="AH37" i="2"/>
  <c r="AG37" i="2"/>
  <c r="AF37" i="2"/>
  <c r="AM33" i="2"/>
  <c r="AL33" i="2"/>
  <c r="AK33" i="2"/>
  <c r="AJ33" i="2"/>
  <c r="AI33" i="2"/>
  <c r="AH33" i="2"/>
  <c r="AG33" i="2"/>
  <c r="AF33" i="2"/>
  <c r="AM29" i="2"/>
  <c r="AL29" i="2"/>
  <c r="AK29" i="2"/>
  <c r="AJ29" i="2"/>
  <c r="AI29" i="2"/>
  <c r="AH29" i="2"/>
  <c r="AG29" i="2"/>
  <c r="AF29" i="2"/>
  <c r="AM26" i="2"/>
  <c r="AL26" i="2"/>
  <c r="AK26" i="2"/>
  <c r="AJ26" i="2"/>
  <c r="AI26" i="2"/>
  <c r="AH26" i="2"/>
  <c r="AG26" i="2"/>
  <c r="AF26" i="2"/>
  <c r="AM21" i="2"/>
  <c r="AL21" i="2"/>
  <c r="AK21" i="2"/>
  <c r="AJ21" i="2"/>
  <c r="AI21" i="2"/>
  <c r="AH21" i="2"/>
  <c r="AG21" i="2"/>
  <c r="AF21" i="2"/>
  <c r="AM16" i="2"/>
  <c r="AL16" i="2"/>
  <c r="AK16" i="2"/>
  <c r="AJ16" i="2"/>
  <c r="AI16" i="2"/>
  <c r="AH16" i="2"/>
  <c r="AG16" i="2"/>
  <c r="AF16" i="2"/>
  <c r="AM13" i="2"/>
  <c r="AL13" i="2"/>
  <c r="AK13" i="2"/>
  <c r="AJ13" i="2"/>
  <c r="AI13" i="2"/>
  <c r="AH13" i="2"/>
  <c r="AG13" i="2"/>
  <c r="AF13" i="2"/>
  <c r="AM12" i="2"/>
  <c r="AL12" i="2"/>
  <c r="AK12" i="2"/>
  <c r="AJ12" i="2"/>
  <c r="AI12" i="2"/>
  <c r="AH12" i="2"/>
  <c r="AG12" i="2"/>
  <c r="AF12" i="2"/>
  <c r="O75" i="1" l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P24" i="2" l="1"/>
  <c r="AP42" i="2"/>
  <c r="AP43" i="2"/>
  <c r="AP44" i="2"/>
  <c r="AP45" i="2"/>
  <c r="AD24" i="2"/>
  <c r="AD45" i="2"/>
  <c r="AD44" i="2"/>
  <c r="AD43" i="2"/>
  <c r="AD42" i="2"/>
  <c r="AR7" i="2"/>
  <c r="AS7" i="2"/>
  <c r="AC9" i="2"/>
  <c r="AF9" i="2"/>
  <c r="AJ9" i="2"/>
  <c r="AO9" i="2"/>
  <c r="AC10" i="2"/>
  <c r="AF10" i="2"/>
  <c r="AH10" i="2"/>
  <c r="AO10" i="2"/>
  <c r="AS10" i="2"/>
  <c r="AU10" i="2" s="1"/>
  <c r="BA10" i="2"/>
  <c r="BB10" i="2"/>
  <c r="BC10" i="2"/>
  <c r="BD10" i="2"/>
  <c r="AC11" i="2"/>
  <c r="AF11" i="2"/>
  <c r="AG11" i="2"/>
  <c r="AH11" i="2"/>
  <c r="AI11" i="2"/>
  <c r="AJ11" i="2"/>
  <c r="AK11" i="2"/>
  <c r="AL11" i="2"/>
  <c r="AM11" i="2"/>
  <c r="AO11" i="2"/>
  <c r="AC12" i="2"/>
  <c r="AD12" i="2"/>
  <c r="AP12" i="2"/>
  <c r="AR12" i="2"/>
  <c r="BC12" i="2"/>
  <c r="BA12" i="2"/>
  <c r="BD12" i="2"/>
  <c r="AC13" i="2"/>
  <c r="AD13" i="2"/>
  <c r="AP13" i="2"/>
  <c r="AR13" i="2"/>
  <c r="BB13" i="2"/>
  <c r="BC13" i="2"/>
  <c r="BD13" i="2"/>
  <c r="AC14" i="2"/>
  <c r="AD14" i="2"/>
  <c r="AP14" i="2"/>
  <c r="AR14" i="2"/>
  <c r="BB14" i="2"/>
  <c r="BC14" i="2"/>
  <c r="BD14" i="2"/>
  <c r="AC15" i="2"/>
  <c r="AD15" i="2"/>
  <c r="AP15" i="2"/>
  <c r="AR15" i="2"/>
  <c r="BB15" i="2"/>
  <c r="BC15" i="2"/>
  <c r="BD15" i="2"/>
  <c r="AC16" i="2"/>
  <c r="AD16" i="2"/>
  <c r="AP16" i="2"/>
  <c r="AR16" i="2"/>
  <c r="BB16" i="2"/>
  <c r="BC16" i="2"/>
  <c r="BD16" i="2"/>
  <c r="AC17" i="2"/>
  <c r="AD17" i="2"/>
  <c r="AP17" i="2"/>
  <c r="AR17" i="2"/>
  <c r="BB17" i="2"/>
  <c r="BC17" i="2"/>
  <c r="BD17" i="2"/>
  <c r="AC18" i="2"/>
  <c r="AD18" i="2"/>
  <c r="AP18" i="2"/>
  <c r="AR18" i="2"/>
  <c r="BB18" i="2"/>
  <c r="BC18" i="2"/>
  <c r="BD18" i="2"/>
  <c r="AC19" i="2"/>
  <c r="BB19" i="2"/>
  <c r="BC19" i="2"/>
  <c r="BD19" i="2"/>
  <c r="AC20" i="2"/>
  <c r="AD20" i="2"/>
  <c r="AO20" i="2"/>
  <c r="AP20" i="2"/>
  <c r="AR20" i="2"/>
  <c r="BB20" i="2"/>
  <c r="BC20" i="2"/>
  <c r="BD20" i="2"/>
  <c r="AC21" i="2"/>
  <c r="AD21" i="2"/>
  <c r="AO21" i="2"/>
  <c r="AP21" i="2"/>
  <c r="AR21" i="2"/>
  <c r="BB21" i="2"/>
  <c r="BC21" i="2"/>
  <c r="BD21" i="2"/>
  <c r="AC22" i="2"/>
  <c r="AD22" i="2"/>
  <c r="AO22" i="2"/>
  <c r="AP22" i="2"/>
  <c r="AR22" i="2"/>
  <c r="BB22" i="2"/>
  <c r="BC22" i="2"/>
  <c r="BD22" i="2"/>
  <c r="AC23" i="2"/>
  <c r="AD23" i="2"/>
  <c r="AO23" i="2"/>
  <c r="AP23" i="2"/>
  <c r="AR23" i="2"/>
  <c r="BB23" i="2"/>
  <c r="BC23" i="2"/>
  <c r="BD23" i="2"/>
  <c r="AR24" i="2"/>
  <c r="AC25" i="2"/>
  <c r="AD25" i="2"/>
  <c r="AO25" i="2"/>
  <c r="AP25" i="2"/>
  <c r="AR25" i="2"/>
  <c r="BB25" i="2"/>
  <c r="BC25" i="2"/>
  <c r="BD25" i="2"/>
  <c r="AC26" i="2"/>
  <c r="AD26" i="2"/>
  <c r="AO26" i="2"/>
  <c r="AP26" i="2"/>
  <c r="AR26" i="2"/>
  <c r="BB26" i="2"/>
  <c r="BC26" i="2"/>
  <c r="BD26" i="2"/>
  <c r="AC27" i="2"/>
  <c r="AD27" i="2"/>
  <c r="AO27" i="2"/>
  <c r="AP27" i="2"/>
  <c r="AR27" i="2"/>
  <c r="BB27" i="2"/>
  <c r="BC27" i="2"/>
  <c r="BD27" i="2"/>
  <c r="AC28" i="2"/>
  <c r="AD28" i="2"/>
  <c r="AO28" i="2"/>
  <c r="AP28" i="2"/>
  <c r="AR28" i="2"/>
  <c r="BB28" i="2"/>
  <c r="BC28" i="2"/>
  <c r="BD28" i="2"/>
  <c r="AC29" i="2"/>
  <c r="AD29" i="2"/>
  <c r="AO29" i="2"/>
  <c r="AP29" i="2"/>
  <c r="AR29" i="2"/>
  <c r="BB29" i="2"/>
  <c r="BC29" i="2"/>
  <c r="BD29" i="2"/>
  <c r="AC30" i="2"/>
  <c r="AD30" i="2"/>
  <c r="AO30" i="2"/>
  <c r="AP30" i="2"/>
  <c r="AR30" i="2"/>
  <c r="BB30" i="2"/>
  <c r="BC30" i="2"/>
  <c r="BD30" i="2"/>
  <c r="AC31" i="2"/>
  <c r="AD31" i="2"/>
  <c r="AO31" i="2"/>
  <c r="AP31" i="2"/>
  <c r="AR31" i="2"/>
  <c r="BB31" i="2"/>
  <c r="BC31" i="2"/>
  <c r="BD31" i="2"/>
  <c r="AC32" i="2"/>
  <c r="AO32" i="2"/>
  <c r="AR32" i="2"/>
  <c r="BB32" i="2"/>
  <c r="BC32" i="2"/>
  <c r="BD32" i="2"/>
  <c r="AC33" i="2"/>
  <c r="AD33" i="2"/>
  <c r="AO33" i="2"/>
  <c r="AP33" i="2"/>
  <c r="AR33" i="2"/>
  <c r="BB33" i="2"/>
  <c r="BC33" i="2"/>
  <c r="BD33" i="2"/>
  <c r="AC34" i="2"/>
  <c r="AD34" i="2"/>
  <c r="AO34" i="2"/>
  <c r="AP34" i="2"/>
  <c r="AR34" i="2"/>
  <c r="BB34" i="2"/>
  <c r="BC34" i="2"/>
  <c r="BD34" i="2"/>
  <c r="AC35" i="2"/>
  <c r="AD35" i="2"/>
  <c r="AO35" i="2"/>
  <c r="AP35" i="2"/>
  <c r="AR35" i="2"/>
  <c r="BB35" i="2"/>
  <c r="BC35" i="2"/>
  <c r="BD35" i="2"/>
  <c r="AC36" i="2"/>
  <c r="AD36" i="2"/>
  <c r="AO36" i="2"/>
  <c r="AP36" i="2"/>
  <c r="AR36" i="2"/>
  <c r="BB36" i="2"/>
  <c r="BC36" i="2"/>
  <c r="BD36" i="2"/>
  <c r="AC37" i="2"/>
  <c r="AD37" i="2"/>
  <c r="AO37" i="2"/>
  <c r="AP37" i="2"/>
  <c r="AR37" i="2"/>
  <c r="BB37" i="2"/>
  <c r="BC37" i="2"/>
  <c r="BD37" i="2"/>
  <c r="AC38" i="2"/>
  <c r="AD38" i="2"/>
  <c r="AO38" i="2"/>
  <c r="AP38" i="2"/>
  <c r="AR38" i="2"/>
  <c r="BB38" i="2"/>
  <c r="BC38" i="2"/>
  <c r="BD38" i="2"/>
  <c r="AC39" i="2"/>
  <c r="AD39" i="2"/>
  <c r="AO39" i="2"/>
  <c r="AP39" i="2"/>
  <c r="AR39" i="2"/>
  <c r="BB39" i="2"/>
  <c r="BC39" i="2"/>
  <c r="BD39" i="2"/>
  <c r="AC40" i="2"/>
  <c r="AD40" i="2"/>
  <c r="AO40" i="2"/>
  <c r="AP40" i="2"/>
  <c r="AR40" i="2"/>
  <c r="BB40" i="2"/>
  <c r="BC40" i="2"/>
  <c r="BD40" i="2"/>
  <c r="AC41" i="2"/>
  <c r="AD41" i="2"/>
  <c r="AO41" i="2"/>
  <c r="AP41" i="2"/>
  <c r="AR41" i="2"/>
  <c r="BB41" i="2"/>
  <c r="BC41" i="2"/>
  <c r="BD41" i="2"/>
  <c r="AR42" i="2"/>
  <c r="AR43" i="2"/>
  <c r="AR44" i="2"/>
  <c r="AR45" i="2"/>
  <c r="AC46" i="2"/>
  <c r="AD46" i="2"/>
  <c r="AO46" i="2"/>
  <c r="AP46" i="2"/>
  <c r="AR46" i="2"/>
  <c r="BB46" i="2"/>
  <c r="BC46" i="2"/>
  <c r="BD46" i="2"/>
  <c r="AC47" i="2"/>
  <c r="AD47" i="2"/>
  <c r="AO47" i="2"/>
  <c r="AP47" i="2"/>
  <c r="AR47" i="2"/>
  <c r="BB47" i="2"/>
  <c r="BC47" i="2"/>
  <c r="BD47" i="2"/>
  <c r="AC48" i="2"/>
  <c r="AD48" i="2"/>
  <c r="AO48" i="2"/>
  <c r="AP48" i="2"/>
  <c r="AR48" i="2"/>
  <c r="BB48" i="2"/>
  <c r="BC48" i="2"/>
  <c r="BD48" i="2"/>
  <c r="AC49" i="2"/>
  <c r="AD49" i="2"/>
  <c r="AO49" i="2"/>
  <c r="AP49" i="2"/>
  <c r="AR49" i="2"/>
  <c r="BB49" i="2"/>
  <c r="BC49" i="2"/>
  <c r="BD49" i="2"/>
  <c r="AC50" i="2"/>
  <c r="AD50" i="2"/>
  <c r="AO50" i="2"/>
  <c r="AP50" i="2"/>
  <c r="AR50" i="2"/>
  <c r="BB50" i="2"/>
  <c r="BC50" i="2"/>
  <c r="BD50" i="2"/>
  <c r="AC51" i="2"/>
  <c r="AD51" i="2"/>
  <c r="AO51" i="2"/>
  <c r="AP51" i="2"/>
  <c r="AR51" i="2"/>
  <c r="BB51" i="2"/>
  <c r="BC51" i="2"/>
  <c r="BD51" i="2"/>
  <c r="AC52" i="2"/>
  <c r="AD52" i="2"/>
  <c r="AO52" i="2"/>
  <c r="AP52" i="2"/>
  <c r="AR52" i="2"/>
  <c r="BB52" i="2"/>
  <c r="BC52" i="2"/>
  <c r="BD52" i="2"/>
  <c r="AC53" i="2"/>
  <c r="AD53" i="2"/>
  <c r="AO53" i="2"/>
  <c r="AP53" i="2"/>
  <c r="AR53" i="2"/>
  <c r="BB53" i="2"/>
  <c r="BC53" i="2"/>
  <c r="BD53" i="2"/>
  <c r="AC54" i="2"/>
  <c r="AD54" i="2"/>
  <c r="AO54" i="2"/>
  <c r="AP54" i="2"/>
  <c r="AR54" i="2"/>
  <c r="BB54" i="2"/>
  <c r="BC54" i="2"/>
  <c r="BD54" i="2"/>
  <c r="AC55" i="2"/>
  <c r="AD55" i="2"/>
  <c r="AO55" i="2"/>
  <c r="AP55" i="2"/>
  <c r="AR55" i="2"/>
  <c r="BB55" i="2"/>
  <c r="BC55" i="2"/>
  <c r="BD55" i="2"/>
  <c r="AC56" i="2"/>
  <c r="AD56" i="2"/>
  <c r="AO56" i="2"/>
  <c r="AP56" i="2"/>
  <c r="AR56" i="2"/>
  <c r="BB56" i="2"/>
  <c r="BC56" i="2"/>
  <c r="BD56" i="2"/>
  <c r="AC57" i="2"/>
  <c r="AD57" i="2"/>
  <c r="AO57" i="2"/>
  <c r="AP57" i="2"/>
  <c r="AR57" i="2"/>
  <c r="BB57" i="2"/>
  <c r="BC57" i="2"/>
  <c r="BD57" i="2"/>
  <c r="AC58" i="2"/>
  <c r="AD58" i="2"/>
  <c r="AO58" i="2"/>
  <c r="AP58" i="2"/>
  <c r="AR58" i="2"/>
  <c r="BB58" i="2"/>
  <c r="BC58" i="2"/>
  <c r="BD58" i="2"/>
  <c r="AC59" i="2"/>
  <c r="AD59" i="2"/>
  <c r="AO59" i="2"/>
  <c r="AP59" i="2"/>
  <c r="AR59" i="2"/>
  <c r="BB59" i="2"/>
  <c r="BC59" i="2"/>
  <c r="BD59" i="2"/>
  <c r="AC60" i="2"/>
  <c r="AD60" i="2"/>
  <c r="AO60" i="2"/>
  <c r="AP60" i="2"/>
  <c r="AR60" i="2"/>
  <c r="BB60" i="2"/>
  <c r="BC60" i="2"/>
  <c r="BD60" i="2"/>
  <c r="AC61" i="2"/>
  <c r="AD61" i="2"/>
  <c r="AO61" i="2"/>
  <c r="AP61" i="2"/>
  <c r="AR61" i="2"/>
  <c r="BB61" i="2"/>
  <c r="BC61" i="2"/>
  <c r="BD61" i="2"/>
  <c r="AC62" i="2"/>
  <c r="AD62" i="2"/>
  <c r="AO62" i="2"/>
  <c r="AP62" i="2"/>
  <c r="AR62" i="2"/>
  <c r="BB62" i="2"/>
  <c r="BC62" i="2"/>
  <c r="BD62" i="2"/>
  <c r="AC63" i="2"/>
  <c r="AD63" i="2"/>
  <c r="AO63" i="2"/>
  <c r="AP63" i="2"/>
  <c r="AR63" i="2"/>
  <c r="BB63" i="2"/>
  <c r="BC63" i="2"/>
  <c r="BD63" i="2"/>
  <c r="AC64" i="2"/>
  <c r="AD64" i="2"/>
  <c r="AO64" i="2"/>
  <c r="AP64" i="2"/>
  <c r="AR64" i="2"/>
  <c r="BB64" i="2"/>
  <c r="BC64" i="2"/>
  <c r="BD64" i="2"/>
  <c r="AC65" i="2"/>
  <c r="AD65" i="2"/>
  <c r="AO65" i="2"/>
  <c r="AP65" i="2"/>
  <c r="AR65" i="2"/>
  <c r="BB65" i="2"/>
  <c r="BC65" i="2"/>
  <c r="BD65" i="2"/>
  <c r="AC66" i="2"/>
  <c r="AD66" i="2"/>
  <c r="AO66" i="2"/>
  <c r="AP66" i="2"/>
  <c r="AR66" i="2"/>
  <c r="BB66" i="2"/>
  <c r="BC66" i="2"/>
  <c r="BD66" i="2"/>
  <c r="AC67" i="2"/>
  <c r="AD67" i="2"/>
  <c r="AO67" i="2"/>
  <c r="AP67" i="2"/>
  <c r="AR67" i="2"/>
  <c r="BB67" i="2"/>
  <c r="BC67" i="2"/>
  <c r="BD67" i="2"/>
  <c r="AC68" i="2"/>
  <c r="AD68" i="2"/>
  <c r="AO68" i="2"/>
  <c r="AP68" i="2"/>
  <c r="AR68" i="2"/>
  <c r="BB68" i="2"/>
  <c r="BC68" i="2"/>
  <c r="BD68" i="2"/>
  <c r="AC69" i="2"/>
  <c r="AD69" i="2"/>
  <c r="AO69" i="2"/>
  <c r="AP69" i="2"/>
  <c r="AR69" i="2"/>
  <c r="BB69" i="2"/>
  <c r="BC69" i="2"/>
  <c r="BD69" i="2"/>
  <c r="AC70" i="2"/>
  <c r="AD70" i="2"/>
  <c r="AO70" i="2"/>
  <c r="AP70" i="2"/>
  <c r="AR70" i="2"/>
  <c r="BB70" i="2"/>
  <c r="BC70" i="2"/>
  <c r="BD70" i="2"/>
  <c r="AC71" i="2"/>
  <c r="AD71" i="2"/>
  <c r="AO71" i="2"/>
  <c r="AP71" i="2"/>
  <c r="AR71" i="2"/>
  <c r="BB71" i="2"/>
  <c r="BC71" i="2"/>
  <c r="BD71" i="2"/>
  <c r="AC72" i="2"/>
  <c r="AD72" i="2"/>
  <c r="AO72" i="2"/>
  <c r="AP72" i="2"/>
  <c r="AR72" i="2"/>
  <c r="BB72" i="2"/>
  <c r="BC72" i="2"/>
  <c r="BD72" i="2"/>
  <c r="AC73" i="2"/>
  <c r="AD73" i="2"/>
  <c r="AO73" i="2"/>
  <c r="AP73" i="2"/>
  <c r="AR73" i="2"/>
  <c r="BB73" i="2"/>
  <c r="BC73" i="2"/>
  <c r="BD73" i="2"/>
  <c r="AC74" i="2"/>
  <c r="AD74" i="2"/>
  <c r="AO74" i="2"/>
  <c r="AP74" i="2"/>
  <c r="AR74" i="2"/>
  <c r="BB74" i="2"/>
  <c r="BC74" i="2"/>
  <c r="BD74" i="2"/>
  <c r="AC75" i="2"/>
  <c r="AD75" i="2"/>
  <c r="AO75" i="2"/>
  <c r="AP75" i="2"/>
  <c r="BB75" i="2"/>
  <c r="BC75" i="2"/>
  <c r="BD75" i="2"/>
  <c r="BA64" i="2" l="1"/>
  <c r="BA56" i="2"/>
  <c r="BA40" i="2"/>
  <c r="BA75" i="2"/>
  <c r="BA71" i="2"/>
  <c r="BA67" i="2"/>
  <c r="BA63" i="2"/>
  <c r="BA59" i="2"/>
  <c r="BA55" i="2"/>
  <c r="BA51" i="2"/>
  <c r="BA47" i="2"/>
  <c r="BA39" i="2"/>
  <c r="BA35" i="2"/>
  <c r="BA31" i="2"/>
  <c r="BA27" i="2"/>
  <c r="BA22" i="2"/>
  <c r="BA16" i="2"/>
  <c r="BA19" i="2"/>
  <c r="BA52" i="2"/>
  <c r="BA36" i="2"/>
  <c r="BA23" i="2"/>
  <c r="BA14" i="2"/>
  <c r="BA17" i="2"/>
  <c r="BA73" i="2"/>
  <c r="BA69" i="2"/>
  <c r="BA65" i="2"/>
  <c r="BA61" i="2"/>
  <c r="BA57" i="2"/>
  <c r="BA53" i="2"/>
  <c r="BA49" i="2"/>
  <c r="BA41" i="2"/>
  <c r="BA37" i="2"/>
  <c r="BA33" i="2"/>
  <c r="BA29" i="2"/>
  <c r="BA25" i="2"/>
  <c r="BA20" i="2"/>
  <c r="BA68" i="2"/>
  <c r="BA60" i="2"/>
  <c r="BB12" i="2"/>
  <c r="BA15" i="2"/>
  <c r="BA70" i="2"/>
  <c r="BA58" i="2"/>
  <c r="BA54" i="2"/>
  <c r="BA46" i="2"/>
  <c r="BA38" i="2"/>
  <c r="BA34" i="2"/>
  <c r="BA30" i="2"/>
  <c r="BA26" i="2"/>
  <c r="BA21" i="2"/>
  <c r="BA18" i="2"/>
  <c r="BA72" i="2"/>
  <c r="BA48" i="2"/>
  <c r="BA32" i="2"/>
  <c r="BA28" i="2"/>
  <c r="BA74" i="2"/>
  <c r="BA66" i="2"/>
  <c r="BA62" i="2"/>
  <c r="BA50" i="2"/>
  <c r="BA13" i="2"/>
  <c r="M10" i="1"/>
  <c r="T11" i="1" l="1"/>
  <c r="V11" i="1" l="1"/>
  <c r="AL19" i="51"/>
  <c r="AK19" i="51"/>
  <c r="AJ19" i="51"/>
  <c r="AI19" i="51"/>
  <c r="AH19" i="51"/>
  <c r="AG19" i="51"/>
  <c r="AF19" i="51"/>
  <c r="AE19" i="51"/>
  <c r="AL16" i="51"/>
  <c r="AK16" i="51"/>
  <c r="AJ16" i="51"/>
  <c r="AI16" i="51"/>
  <c r="AH16" i="51"/>
  <c r="AG16" i="51"/>
  <c r="AF16" i="51"/>
  <c r="AE16" i="51"/>
  <c r="AF25" i="51"/>
  <c r="AG25" i="51"/>
  <c r="AH25" i="51"/>
  <c r="AI25" i="51"/>
  <c r="AJ25" i="51"/>
  <c r="AK25" i="51"/>
  <c r="AL25" i="51"/>
  <c r="AE25" i="51"/>
  <c r="AE13" i="51" l="1"/>
  <c r="Z13" i="51"/>
  <c r="V13" i="51"/>
  <c r="R13" i="51"/>
  <c r="N13" i="51"/>
  <c r="AI13" i="51"/>
  <c r="AB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T14" i="23"/>
  <c r="N14" i="23"/>
  <c r="T13" i="23"/>
  <c r="R13" i="23"/>
  <c r="Q13" i="23"/>
  <c r="X10" i="2"/>
  <c r="T10" i="2"/>
  <c r="P10" i="2"/>
  <c r="L10" i="2"/>
  <c r="AJ10" i="2" l="1"/>
  <c r="AR10" i="2"/>
  <c r="AT10" i="2" s="1"/>
  <c r="P13" i="51"/>
  <c r="X13" i="51"/>
  <c r="AG13" i="51"/>
  <c r="AK13" i="51"/>
  <c r="T13" i="51"/>
  <c r="H14" i="23"/>
  <c r="S14" i="23"/>
  <c r="L14" i="23"/>
  <c r="U14" i="23"/>
  <c r="J14" i="23"/>
  <c r="N10" i="2"/>
  <c r="V10" i="2"/>
  <c r="AL10" i="2"/>
  <c r="R10" i="2"/>
  <c r="Z10" i="2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U13" i="1"/>
  <c r="T13" i="1"/>
  <c r="T22" i="1" s="1"/>
  <c r="T24" i="1" s="1"/>
  <c r="L13" i="1"/>
  <c r="K13" i="1"/>
  <c r="T12" i="1"/>
  <c r="L12" i="1"/>
  <c r="O11" i="1"/>
  <c r="N11" i="1"/>
  <c r="L10" i="1"/>
  <c r="V13" i="1" l="1"/>
  <c r="U22" i="1"/>
  <c r="V12" i="1"/>
  <c r="T23" i="1"/>
  <c r="U10" i="1"/>
  <c r="G10" i="1"/>
  <c r="I10" i="1"/>
  <c r="O10" i="1"/>
  <c r="U24" i="1" l="1"/>
  <c r="U23" i="1"/>
  <c r="V22" i="1"/>
  <c r="N10" i="1"/>
  <c r="H10" i="1"/>
  <c r="T10" i="1"/>
  <c r="F10" i="1"/>
  <c r="V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94CEDC6A-1D9D-46F1-A9EA-F2ED64D35A36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за исключением 1.2.3 (прочие сортименты делового круглого леса) </t>
        </r>
      </text>
    </comment>
  </commentList>
</comments>
</file>

<file path=xl/sharedStrings.xml><?xml version="1.0" encoding="utf-8"?>
<sst xmlns="http://schemas.openxmlformats.org/spreadsheetml/2006/main" count="6057" uniqueCount="1434">
  <si>
    <t xml:space="preserve"> Joint Forest Sector Questionnaire </t>
  </si>
  <si>
    <t>DATA INPUT FILE</t>
  </si>
  <si>
    <t xml:space="preserve">Correspondent country: </t>
  </si>
  <si>
    <t xml:space="preserve">Reference year: </t>
  </si>
  <si>
    <t>Fill in the year</t>
  </si>
  <si>
    <t>Name of person responsible for reply:</t>
  </si>
  <si>
    <t xml:space="preserve"> </t>
  </si>
  <si>
    <t>Official address (in full):</t>
  </si>
  <si>
    <t>Telephone:</t>
  </si>
  <si>
    <t>Fax:</t>
  </si>
  <si>
    <t>E-mail:</t>
  </si>
  <si>
    <t>Руководство по заполнению СВЛС за 2023 год доступно на веб-сайте ЕЭК ООН:</t>
  </si>
  <si>
    <t>https://unece.org/forestry-timber/documents/2024/04/informal-documents/jfsq-2023-data-manual</t>
  </si>
  <si>
    <t>Определения для СВЛС за 2023 год также доступны на веб-сайте ЕЭК ООН:</t>
  </si>
  <si>
    <t>https://unece.org/forestry-timber/documents/2024/04/informal-documents/jfsq-2023-data-definitions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</si>
  <si>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</si>
  <si>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</si>
  <si>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</si>
  <si>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</si>
  <si>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</si>
  <si>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RED</t>
    </r>
    <r>
      <rPr>
        <sz val="10"/>
        <rFont val="Arial Narrow"/>
        <family val="2"/>
      </rPr>
      <t xml:space="preserve"> text were added to the JFSQ (or updated) in February 2024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</si>
  <si>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</si>
  <si>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</si>
  <si>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</si>
  <si>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</si>
  <si>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</si>
  <si>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</si>
  <si>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</si>
  <si>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</si>
  <si>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</si>
  <si>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</si>
  <si>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</si>
  <si>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</si>
  <si>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</si>
  <si>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</si>
  <si>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</si>
  <si>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</si>
  <si>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</si>
  <si>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</si>
  <si>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</si>
  <si>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</si>
  <si>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</si>
  <si>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</si>
  <si>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</si>
  <si>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</si>
  <si>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</si>
  <si>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</si>
  <si>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</si>
  <si>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</si>
  <si>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</si>
  <si>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</si>
  <si>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</si>
  <si>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</si>
  <si>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</si>
  <si>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</si>
  <si>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</si>
  <si>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</si>
  <si>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</si>
  <si>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</si>
  <si>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</si>
  <si>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</si>
  <si>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</si>
  <si>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</si>
  <si>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</si>
  <si>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</si>
  <si>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</si>
  <si>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</si>
  <si>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</si>
  <si>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see ITTO country-specific conversion factors: https://www.itto.int/direct/topics/topics_pdf_download/topics_id=6737&amp;no=1&amp;disp=inline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</si>
  <si>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</si>
  <si>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</si>
  <si>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</si>
  <si>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</si>
  <si>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</si>
  <si>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</si>
  <si>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</si>
  <si>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</si>
  <si>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</si>
  <si>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</si>
  <si>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</si>
  <si>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</si>
  <si>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</si>
  <si>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</si>
  <si>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</si>
  <si>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</si>
  <si>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</si>
  <si>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</si>
  <si>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</si>
  <si>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</si>
  <si>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</si>
  <si>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</si>
  <si>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</si>
  <si>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</si>
  <si>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</si>
  <si>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</si>
  <si>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</si>
  <si>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</si>
  <si>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</si>
  <si>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</si>
  <si>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</si>
  <si>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</si>
  <si>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</si>
  <si>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</si>
  <si>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</si>
  <si>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</si>
  <si>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</si>
  <si>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</si>
  <si>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</si>
  <si>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</si>
  <si>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</si>
  <si>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</si>
  <si>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</si>
  <si>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</si>
  <si>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</si>
  <si>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</si>
  <si>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</si>
  <si>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</si>
  <si>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</si>
  <si>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</si>
  <si>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</si>
  <si>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</si>
  <si>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</si>
  <si>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</si>
  <si>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</si>
  <si>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</si>
  <si>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</si>
  <si>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</si>
  <si>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</si>
  <si>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</si>
  <si>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</si>
  <si>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</si>
  <si>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</si>
  <si>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</si>
  <si>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</si>
  <si>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</si>
  <si>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</si>
  <si>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</si>
  <si>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</si>
  <si>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</si>
  <si>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</si>
  <si>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</si>
  <si>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</si>
  <si>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</si>
  <si>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</si>
  <si>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</si>
  <si>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</si>
  <si>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</si>
  <si>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</si>
  <si>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</si>
  <si>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</si>
  <si>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</si>
  <si>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</si>
  <si>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</si>
  <si>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</si>
  <si>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</si>
  <si>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</si>
  <si>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</si>
  <si>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</si>
  <si>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</si>
  <si>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</si>
  <si>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</si>
  <si>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</si>
  <si>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</si>
  <si>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</si>
  <si>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</si>
  <si>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</si>
  <si>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</si>
  <si>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</si>
  <si>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</si>
  <si>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</si>
  <si>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</si>
  <si>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</si>
  <si>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</si>
  <si>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</si>
  <si>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</si>
  <si>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</si>
  <si>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</si>
  <si>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</si>
  <si>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</si>
  <si>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</si>
  <si>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</si>
  <si>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</si>
  <si>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</si>
  <si>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</si>
  <si>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</si>
  <si>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</si>
  <si>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</si>
  <si>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</si>
  <si>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</si>
  <si>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</si>
  <si>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</si>
  <si>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</si>
  <si>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</si>
  <si>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</si>
  <si>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</si>
  <si>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</si>
  <si>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</si>
  <si>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</si>
  <si>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</si>
  <si>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</si>
  <si>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</si>
  <si>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</si>
  <si>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</si>
  <si>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</si>
  <si>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</si>
  <si>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</si>
  <si>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</si>
  <si>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</si>
  <si>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</si>
  <si>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</si>
  <si>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</si>
  <si>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</si>
  <si>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</si>
  <si>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</si>
  <si>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</si>
  <si>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</si>
  <si>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</si>
  <si>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</si>
  <si>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</si>
  <si>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</si>
  <si>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</si>
  <si>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</si>
  <si>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</si>
  <si>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</si>
  <si>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</si>
  <si>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</si>
  <si>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</si>
  <si>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</si>
  <si>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</si>
  <si>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</si>
  <si>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</si>
  <si>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</si>
  <si>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</si>
  <si>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</si>
  <si>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</si>
  <si>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</si>
  <si>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</si>
  <si>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</si>
  <si>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</si>
  <si>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</si>
  <si>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</si>
  <si>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</si>
  <si>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</si>
  <si>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</si>
  <si>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</si>
  <si>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</si>
  <si>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</si>
  <si>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</si>
  <si>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</si>
  <si>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</si>
  <si>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</si>
  <si>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</si>
  <si>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</si>
  <si>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</si>
  <si>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</si>
  <si>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</si>
  <si>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</si>
  <si>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</si>
  <si>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</si>
  <si>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</si>
  <si>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</si>
  <si>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</si>
  <si>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</si>
  <si>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</si>
  <si>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</si>
  <si>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</si>
  <si>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</si>
  <si>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</si>
  <si>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</si>
  <si>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</si>
  <si>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</si>
  <si>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</si>
  <si>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</si>
  <si>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</si>
  <si>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</si>
  <si>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</si>
  <si>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</si>
  <si>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</si>
  <si>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</si>
  <si>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</si>
  <si>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</si>
  <si>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</si>
  <si>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</si>
  <si>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</si>
  <si>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</si>
  <si>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</si>
  <si>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</si>
  <si>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</si>
  <si>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</si>
  <si>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</si>
  <si>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</si>
  <si>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</si>
  <si>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</si>
  <si>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</si>
  <si>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</si>
  <si>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</si>
  <si>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</si>
  <si>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</si>
  <si>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13.4.1</t>
  </si>
  <si>
    <r>
      <t>GLULAM</t>
    </r>
    <r>
      <rPr>
        <b/>
        <vertAlign val="superscript"/>
        <sz val="10"/>
        <color rgb="FFFF0000"/>
        <rFont val="Univers"/>
        <family val="2"/>
      </rPr>
      <t>1</t>
    </r>
  </si>
  <si>
    <t>same as coniferous plywood</t>
  </si>
  <si>
    <t>13.4.2</t>
  </si>
  <si>
    <r>
      <t>CROSS-LAMINATED TIMBER (CLT or X-LAM)</t>
    </r>
    <r>
      <rPr>
        <b/>
        <vertAlign val="superscript"/>
        <sz val="10"/>
        <color rgb="FFFF0000"/>
        <rFont val="Univers"/>
        <family val="2"/>
      </rPr>
      <t>1</t>
    </r>
  </si>
  <si>
    <t>13.4.3</t>
  </si>
  <si>
    <r>
      <t>I-BEAMS (I-JOISTS)</t>
    </r>
    <r>
      <rPr>
        <b/>
        <vertAlign val="superscript"/>
        <sz val="10"/>
        <color rgb="FFFF0000"/>
        <rFont val="Univers"/>
        <family val="2"/>
      </rPr>
      <t>1</t>
    </r>
  </si>
  <si>
    <t>222 linear meters per MT</t>
  </si>
  <si>
    <r>
      <rPr>
        <vertAlign val="superscript"/>
        <sz val="10"/>
        <color rgb="FFFF0000"/>
        <rFont val="Univers"/>
        <family val="2"/>
      </rPr>
      <t xml:space="preserve">1 </t>
    </r>
    <r>
      <rPr>
        <sz val="10"/>
        <color rgb="FFFF0000"/>
        <rFont val="Univers"/>
        <family val="2"/>
      </rPr>
      <t>Glulam, CLT and I Beams are classified as secondary wood products but for ease of reporting are included in JQ1. They have been renumbed in JFSQ for 2023 data.</t>
    </r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</si>
  <si>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</si>
  <si>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</si>
  <si>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</si>
  <si>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</si>
  <si>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</si>
  <si>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</si>
  <si>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</si>
  <si>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</si>
  <si>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</si>
  <si>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</si>
  <si>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</si>
  <si>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</si>
  <si>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</si>
  <si>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</si>
  <si>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</si>
  <si>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</si>
  <si>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</si>
  <si>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</si>
  <si>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</si>
  <si>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</si>
  <si>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</si>
  <si>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</si>
  <si>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</si>
  <si>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</si>
  <si>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</si>
  <si>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</si>
  <si>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</si>
  <si>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</si>
  <si>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</si>
  <si>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</si>
  <si>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</si>
  <si>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</si>
  <si>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</si>
  <si>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</si>
  <si>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</si>
  <si>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</si>
  <si>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</si>
  <si>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</si>
  <si>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</si>
  <si>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</si>
  <si>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</si>
  <si>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</si>
  <si>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</si>
  <si>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</si>
  <si>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</si>
  <si>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</si>
  <si>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</si>
  <si>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</si>
  <si>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Страна: </t>
  </si>
  <si>
    <t>Дата:</t>
  </si>
  <si>
    <t>Ф.И.О. должностного лица, ответственного</t>
  </si>
  <si>
    <t>за предоставление ответа:</t>
  </si>
  <si>
    <t xml:space="preserve">Официальный адрес (полный): </t>
  </si>
  <si>
    <r>
      <t xml:space="preserve">ВОПРОСНИК ПО ЛЕСНОМУ СЕКТОРУ  </t>
    </r>
    <r>
      <rPr>
        <b/>
        <sz val="24"/>
        <rFont val="Univers"/>
        <family val="2"/>
      </rPr>
      <t>CB1</t>
    </r>
  </si>
  <si>
    <t>Материальный баланс круглого леса</t>
  </si>
  <si>
    <t>ЛЕСНЫЕ ТОВАРЫ ПЕРВИЧНОЙ ОБРАБОТКИ</t>
  </si>
  <si>
    <t xml:space="preserve">Телефон: </t>
  </si>
  <si>
    <t>Если показатель не равен 0 (нулю), просьба проверить данные.</t>
  </si>
  <si>
    <t>Расхождения</t>
  </si>
  <si>
    <t>Вывозки и производство</t>
  </si>
  <si>
    <t xml:space="preserve">Электронная почта: </t>
  </si>
  <si>
    <t>Флаг</t>
  </si>
  <si>
    <t>Заметка</t>
  </si>
  <si>
    <t>Код</t>
  </si>
  <si>
    <t>Товар</t>
  </si>
  <si>
    <t>Единица</t>
  </si>
  <si>
    <t>% изменение</t>
  </si>
  <si>
    <t>Коэффициенты пересчета</t>
  </si>
  <si>
    <t>товара</t>
  </si>
  <si>
    <t>Объем</t>
  </si>
  <si>
    <t>Круглый лес</t>
  </si>
  <si>
    <t>Наличие делового круглого леса</t>
  </si>
  <si>
    <r>
      <t>из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древесины в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и тонны товара</t>
    </r>
  </si>
  <si>
    <t>ВСЕ ВЫВОЗКИ КРУГЛОГО ЛЕСА (НЕОБРАБОТАННЫХ ЛЕСОМАТЕРИАЛОВ)</t>
  </si>
  <si>
    <t>Рекуперированная древесина, используемая в древесно-стружечных плитах</t>
  </si>
  <si>
    <t>Эквивалент древесины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</si>
  <si>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</si>
  <si>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</si>
  <si>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бк</t>
    </r>
  </si>
  <si>
    <t>Спрос на древесину</t>
  </si>
  <si>
    <t>Производство агломератов</t>
  </si>
  <si>
    <t>ТОПЛИВНАЯ ДРЕВЕСИНА (ВКЛЮЧАЯ ДРЕВЕСИНУ ДЛЯ ПРОИЗВОДСТВА ДРЕВЕСНОГО УГЛЯ)</t>
  </si>
  <si>
    <t>Производство пиломатериалов</t>
  </si>
  <si>
    <t>Хвойные породы</t>
  </si>
  <si>
    <t>Производство шпона</t>
  </si>
  <si>
    <t>Лиственные породы</t>
  </si>
  <si>
    <t>Производство фанеры</t>
  </si>
  <si>
    <t>ДЕЛОВОЙ КРУГЛЫЙ ЛЕС</t>
  </si>
  <si>
    <t>Производство стружечных плит, включая OSB</t>
  </si>
  <si>
    <t>Производство древесноволокнистых плит</t>
  </si>
  <si>
    <t>Производство механической древесной массы и полуцеллюлозы</t>
  </si>
  <si>
    <t>в том числе тропические породы</t>
  </si>
  <si>
    <t>Производство целюллозы</t>
  </si>
  <si>
    <t>ПИЛОВОЧНИК И ФАНЕРНЫЙ КРЯЖ</t>
  </si>
  <si>
    <t xml:space="preserve">Производство целюллозы для химической переработки </t>
  </si>
  <si>
    <t>Наличие</t>
  </si>
  <si>
    <t>Разница (круглый лес-спрос)</t>
  </si>
  <si>
    <t>Положительное = излишек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</si>
  <si>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</si>
  <si>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(спрос/наличие)</t>
  </si>
  <si>
    <t xml:space="preserve">Отрицательное число означает недостаток круглого леса </t>
  </si>
  <si>
    <t xml:space="preserve">Положительное число означает, что круглый лес в наличии превышает спрос на него </t>
  </si>
  <si>
    <t>ПРОЧИЕ СОРТИМЕНТЫ ДЕЛОВОГО КРУГЛОГО ЛЕСА</t>
  </si>
  <si>
    <t>% стружечных плит, изготовленных из рекуперированной древесины</t>
  </si>
  <si>
    <t xml:space="preserve">доля агломератов, изготовленных из отходов делового круглого леса </t>
  </si>
  <si>
    <t xml:space="preserve">  ПРОИЗВОДСТВО</t>
  </si>
  <si>
    <t>используемый объем делового круглого леса, оставшаяся часть покидает промышленность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</si>
  <si>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</si>
  <si>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</si>
  <si>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</si>
  <si>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</si>
  <si>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r>
      <t>1000 м</t>
    </r>
    <r>
      <rPr>
        <vertAlign val="superscript"/>
        <sz val="8"/>
        <rFont val="Univers"/>
        <family val="2"/>
      </rPr>
      <t>3</t>
    </r>
  </si>
  <si>
    <t>ДРЕВЕСНАЯ ЩЕПА И СТРУЖКА</t>
  </si>
  <si>
    <t>ДРЕВЕСНЫЕ ОТХОДЫ (ВКЛЮЧАЯ ДРЕВЕСИНУ ДЛЯ АГЛОМЕРАТОВ)</t>
  </si>
  <si>
    <t>в том числе опилки</t>
  </si>
  <si>
    <t>БЫВШАЯ В УПОТРЕБЛЕНИИ РЕКУПЕРИРОВАННАЯ ДРЕВЕСИНА</t>
  </si>
  <si>
    <t>ДРЕВЕСНЫЕ ПЕЛЛЕТЫ, БРИКЕТЫ И ПРОЧИЕ АГЛОМЕРАТЫ</t>
  </si>
  <si>
    <t>ДРЕВЕСНЫЕ ПЕЛЛЕТЫ</t>
  </si>
  <si>
    <t>ДРЕВЕСНЫЕ БРИКЕТЫ И 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</si>
  <si>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</si>
  <si>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</si>
  <si>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</si>
  <si>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</si>
  <si>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8.1.C</t>
  </si>
  <si>
    <t xml:space="preserve">      в том числе Брус из клеёного шпона (LVL)</t>
  </si>
  <si>
    <t xml:space="preserve">            Хвойные породы</t>
  </si>
  <si>
    <t xml:space="preserve">            Лиственные породы</t>
  </si>
  <si>
    <t xml:space="preserve">                 в том числе тропические породы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</si>
  <si>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</si>
  <si>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</si>
  <si>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</si>
  <si>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</si>
  <si>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</si>
  <si>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</si>
  <si>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</si>
  <si>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</si>
  <si>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9.2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</si>
  <si>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</si>
  <si>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</si>
  <si>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</si>
  <si>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</si>
  <si>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</si>
  <si>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</si>
  <si>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</si>
  <si>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</si>
  <si>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 (МАКУЛАТУРА)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</si>
  <si>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</si>
  <si>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</si>
  <si>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</si>
  <si>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</si>
  <si>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</si>
  <si>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</si>
  <si>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</si>
  <si>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</si>
  <si>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</si>
  <si>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</si>
  <si>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</si>
  <si>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</si>
  <si>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</si>
  <si>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t>КЛЕЕНЫЙ БРУС (GLULAM)</t>
  </si>
  <si>
    <t>ПЕРЕКРЕСТНО-КЛЕЕНЫЕ ПАНЕЛИ  (CLT ИЛИ X-LAM)</t>
  </si>
  <si>
    <r>
      <t>ДЕРЕВЯННЫЕ ДВУТАВРОВЫЕ БАЛКИ (I-BEAMS ИЛИ I-JOISTS)</t>
    </r>
    <r>
      <rPr>
        <b/>
        <vertAlign val="superscript"/>
        <sz val="10"/>
        <rFont val="Univers"/>
        <family val="2"/>
      </rPr>
      <t>1</t>
    </r>
  </si>
  <si>
    <r>
      <t>ДЕРЕВЯННЫЕ ДВУТАВРОВЫЕ БАЛКИ  (I-BEAMS ИЛИ I-JOISTS)</t>
    </r>
    <r>
      <rPr>
        <b/>
        <vertAlign val="superscript"/>
        <sz val="8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</si>
  <si>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Клееный брус (Glulam) , Перекрестно-клееные панели (CLT или X-lam) и Деревянные двутавровые балки (I-Beams или I-Joists) классифицируются как </t>
    </r>
    <r>
      <rPr>
        <u/>
        <sz val="10"/>
        <rFont val="Univers"/>
        <family val="2"/>
      </rPr>
      <t>изделия из древесины, прошедшие вторичную обработку</t>
    </r>
    <r>
      <rPr>
        <sz val="10"/>
        <rFont val="Univers"/>
        <family val="2"/>
      </rPr>
      <t>, но для упрощения отчетности включены в данную таблицу. Их нумерация была изменена в вопроснике за 2023 год.</t>
    </r>
  </si>
  <si>
    <t>Пожалуйста, заполните каждую ячейку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</si>
  <si>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</si>
  <si>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t>Данными (числовыми значениями)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</si>
  <si>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</si>
  <si>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«…», если данные недоступны</t>
  </si>
  <si>
    <t>т = метрические тонны</t>
  </si>
  <si>
    <t>«0»,  если нет производства или торговли этим товаром</t>
  </si>
  <si>
    <r>
      <t xml:space="preserve">ВОПРОСНИК ПО ЛЕСНОМУ СЕКТОРУ </t>
    </r>
    <r>
      <rPr>
        <b/>
        <sz val="24"/>
        <rFont val="Univers"/>
        <family val="2"/>
      </rPr>
      <t>CB2</t>
    </r>
  </si>
  <si>
    <t>Страна:</t>
  </si>
  <si>
    <t>INTRA-EU</t>
  </si>
  <si>
    <t>The difference might be caused by Intra-EU trade</t>
  </si>
  <si>
    <t>Торговля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</si>
  <si>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</si>
  <si>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CHECK</t>
  </si>
  <si>
    <t xml:space="preserve">ZERO CHECK 2 - if no value in Zero Check 1 </t>
  </si>
  <si>
    <t>verifies whether the JQ2 figures refers only to intra-EU trade</t>
  </si>
  <si>
    <t>Укажите валюту и единицу стоимости (например, 1000 долл. США):</t>
  </si>
  <si>
    <t>__________</t>
  </si>
  <si>
    <t>Коммент.</t>
  </si>
  <si>
    <t>ИМПОРТ</t>
  </si>
  <si>
    <t>ЭКСПОРТ</t>
  </si>
  <si>
    <t>Импорт</t>
  </si>
  <si>
    <t>Экспорт</t>
  </si>
  <si>
    <t>Видимое потребление</t>
  </si>
  <si>
    <t>Комментариии</t>
  </si>
  <si>
    <t>Value per</t>
  </si>
  <si>
    <t>I M P O R T</t>
  </si>
  <si>
    <t>E X P O R T</t>
  </si>
  <si>
    <t>code</t>
  </si>
  <si>
    <t>unit</t>
  </si>
  <si>
    <t>Стоимость</t>
  </si>
  <si>
    <t>Стоиомость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</si>
  <si>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</si>
  <si>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NAC/m</t>
    </r>
    <r>
      <rPr>
        <vertAlign val="superscript"/>
        <sz val="11"/>
        <rFont val="Univers"/>
        <family val="2"/>
      </rPr>
      <t>3</t>
    </r>
  </si>
  <si>
    <t>WOOD FUEL (INCLUDING WOOD FOR CHARCOAL)</t>
  </si>
  <si>
    <t>NAC/mt</t>
  </si>
  <si>
    <r>
      <t>в том числе тропические породы</t>
    </r>
    <r>
      <rPr>
        <b/>
        <vertAlign val="superscript"/>
        <sz val="11"/>
        <rFont val="Univers"/>
        <family val="2"/>
      </rPr>
      <t>1</t>
    </r>
  </si>
  <si>
    <r>
      <t>в том числе тропические породы</t>
    </r>
    <r>
      <rPr>
        <b/>
        <vertAlign val="superscript"/>
        <sz val="8"/>
        <rFont val="Univers"/>
        <family val="2"/>
      </rPr>
      <t>1</t>
    </r>
  </si>
  <si>
    <t>of which: Tropical</t>
  </si>
  <si>
    <r>
      <t>1000 m</t>
    </r>
    <r>
      <rPr>
        <vertAlign val="superscript"/>
        <sz val="11"/>
        <rFont val="Univers"/>
        <family val="2"/>
      </rPr>
      <t>3</t>
    </r>
  </si>
  <si>
    <r>
      <t>1000 м</t>
    </r>
    <r>
      <rPr>
        <vertAlign val="superscript"/>
        <sz val="11"/>
        <rFont val="Univers"/>
        <family val="2"/>
      </rPr>
      <t>3</t>
    </r>
  </si>
  <si>
    <t>WOOD RESIDUES (INCLUDING WOOD FOR AGGLOMERATES)</t>
  </si>
  <si>
    <t>в том числе Опилки</t>
  </si>
  <si>
    <r>
      <t>1000 м</t>
    </r>
    <r>
      <rPr>
        <vertAlign val="superscript"/>
        <sz val="8"/>
        <color rgb="FFFF0000"/>
        <rFont val="Univers"/>
        <family val="2"/>
      </rPr>
      <t>3</t>
    </r>
  </si>
  <si>
    <t>SAWNWOOD (INCLUDING SLEEPERS)</t>
  </si>
  <si>
    <t>PARTICLE BOARD, ORIENTED STRANDBOARD (OSB) AND SIMILAR BOARD</t>
  </si>
  <si>
    <t>of which: ORIENTED STRANDBOARD (OSB)</t>
  </si>
  <si>
    <t xml:space="preserve">OTHER FIBREBOARD </t>
  </si>
  <si>
    <t>MECHANICAL AND SEMI-CHEMICAL WOOD PULP</t>
  </si>
  <si>
    <t>CHEMICAL WOOD PULP</t>
  </si>
  <si>
    <t>SULPHATE PULP</t>
  </si>
  <si>
    <t>of which: BLEACHED</t>
  </si>
  <si>
    <t>SULPHITE PULP</t>
  </si>
  <si>
    <t>HOUSEHOLD AND SANITARY PAPERS</t>
  </si>
  <si>
    <t>OTHER PAPER AND PAPERBOARD N.E.S. (NOT ELSEWHERE SPECIFIED)</t>
  </si>
  <si>
    <r>
      <t>КЛЕЕНЫЙ БРУС (GLULAM) И ПЕРЕКРЕСТНО-КЛЕЕНЫЕ ПАНЕЛИ  (CLT ИЛИ X-LAM)</t>
    </r>
    <r>
      <rPr>
        <b/>
        <vertAlign val="superscript"/>
        <sz val="11"/>
        <rFont val="Univers"/>
        <family val="2"/>
      </rPr>
      <t>2</t>
    </r>
  </si>
  <si>
    <r>
      <rPr>
        <vertAlign val="superscript"/>
        <sz val="10"/>
        <rFont val="Univers"/>
        <family val="2"/>
      </rPr>
      <t>1</t>
    </r>
    <r>
      <rPr>
        <sz val="10"/>
        <rFont val="Univers"/>
        <family val="2"/>
      </rPr>
      <t xml:space="preserve"> Пожалуйста, проверьте торговых партнеров и включите объем торговли лиственными нетропическими породами, экспортируемый тропическими странами или импортируемый из тропических стран (см. Прил. 5), в объем торговли тропической древесиной. 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</si>
  <si>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>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данную таблицу. Их нумерация была изменена в вопроснике за 2023 год.</t>
    </r>
  </si>
  <si>
    <r>
      <t xml:space="preserve">ВОПРОСНИК ПО ЛЕСНОМУ СЕКТОРУ  </t>
    </r>
    <r>
      <rPr>
        <b/>
        <sz val="24"/>
        <rFont val="Univers"/>
        <family val="2"/>
      </rPr>
      <t>CB3</t>
    </r>
  </si>
  <si>
    <t>ИЗДЕЛИЯ ИЗ ДРЕВЕСИНЫ, ПРОШЕДШИЕ ВТОРИЧНУЮ ОБРАБОТКУ</t>
  </si>
  <si>
    <t>Укажите валюту и единицу стоимости (например, 1000 долл. США):______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</si>
  <si>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</si>
  <si>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</si>
  <si>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</si>
  <si>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</si>
  <si>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</si>
  <si>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</si>
  <si>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</si>
  <si>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</si>
  <si>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r>
      <t>ПЛОТНИЧНЫЕ И СТОЛЯРНЫЕ СТРОИТЕЛЬНЫЕ ДЕРЕВЯННЫЕ ИЗДЕЛИЯ</t>
    </r>
    <r>
      <rPr>
        <b/>
        <vertAlign val="superscript"/>
        <sz val="11"/>
        <color rgb="FFFF0000"/>
        <rFont val="Univers"/>
        <family val="2"/>
      </rPr>
      <t>1</t>
    </r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</si>
  <si>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</si>
  <si>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</si>
  <si>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</si>
  <si>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</si>
  <si>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</si>
  <si>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</si>
  <si>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</si>
  <si>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</si>
  <si>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</si>
  <si>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</si>
  <si>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</si>
  <si>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</si>
  <si>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</si>
  <si>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</si>
  <si>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</si>
  <si>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r>
      <t xml:space="preserve">ТОРГОВЛЯ СТРАН </t>
    </r>
    <r>
      <rPr>
        <b/>
        <sz val="22"/>
        <rFont val="Univers"/>
        <family val="2"/>
      </rPr>
      <t>ЕЭК/ЕС В РАЗБИВКЕ ПО ПОРОДАМ</t>
    </r>
  </si>
  <si>
    <t>Проверьте:</t>
  </si>
  <si>
    <t>Торговля круглым лесом и пиломатериалами в разбивке по породам</t>
  </si>
  <si>
    <t>- являются ли данные, заполненные на данном листе и листе СВ2, одинаковыми</t>
  </si>
  <si>
    <t>- чтобы подкатегории не превышали общее значение</t>
  </si>
  <si>
    <t>Export</t>
  </si>
  <si>
    <t>Классификация</t>
  </si>
  <si>
    <t>Единицы</t>
  </si>
  <si>
    <t>ГС 2022</t>
  </si>
  <si>
    <t>КН 2023</t>
  </si>
  <si>
    <t>4403.11/21/22/23/24/25/26</t>
  </si>
  <si>
    <t>Деловой круглый лес, хвойные породы</t>
  </si>
  <si>
    <t>4403.21/22</t>
  </si>
  <si>
    <r>
      <t>в том числе: cосна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</si>
  <si>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</si>
  <si>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 xml:space="preserve">Пиловочник и фанерный кряж </t>
  </si>
  <si>
    <t>4403 21 90
4403 22 00</t>
  </si>
  <si>
    <t xml:space="preserve">Балансовая древесина и прочие сортименты делового круглого леса </t>
  </si>
  <si>
    <t>4403.23/24</t>
  </si>
  <si>
    <r>
      <t>в том числе: пихта/ель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</si>
  <si>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</si>
  <si>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</si>
  <si>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</si>
  <si>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Деловой круглый лес, лиственные породы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</si>
  <si>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</si>
  <si>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</si>
  <si>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</si>
  <si>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</si>
  <si>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</si>
  <si>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</si>
  <si>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</si>
  <si>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</si>
  <si>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</si>
  <si>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</si>
  <si>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</si>
  <si>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</si>
  <si>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</si>
  <si>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>Пиломатериалы хвойных пород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</si>
  <si>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</si>
  <si>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сосна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</si>
  <si>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</si>
  <si>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пихта/ель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</si>
  <si>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</si>
  <si>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Пиломатериалы лиственных пород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</si>
  <si>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</si>
  <si>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</si>
  <si>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</si>
  <si>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</si>
  <si>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</si>
  <si>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</si>
  <si>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</si>
  <si>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в том числе: вишня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</si>
  <si>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</si>
  <si>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в том числе: ясень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</si>
  <si>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</si>
  <si>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</si>
  <si>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</si>
  <si>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в том числе: тополь/осина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</si>
  <si>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Ячейки светло-голубого цвета предлагается заполнить лишь странам ЕС с использованием Комбинированной номенклатуры. Другие страны могут также заполнить эти ячейки,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</si>
  <si>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</si>
  <si>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странами-членами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</si>
  <si>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</si>
  <si>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</si>
  <si>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</si>
  <si>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</si>
  <si>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 CPC Вер. 2.1 и Вер. 3.0</t>
  </si>
  <si>
    <t>Классификация основных продуктов Вер. 2.1
(CPC Вер. 2.1)</t>
  </si>
  <si>
    <t>Классификация основных продуктов Вер. 3.0
(CPC Вер. 3.0)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</si>
  <si>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</si>
  <si>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</si>
  <si>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</si>
  <si>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</si>
  <si>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</si>
  <si>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</si>
  <si>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</si>
  <si>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</si>
  <si>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</si>
  <si>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03111  03121</t>
  </si>
  <si>
    <t>ex03110</t>
  </si>
  <si>
    <t>03111</t>
  </si>
  <si>
    <t>ex03120</t>
  </si>
  <si>
    <t>03121</t>
  </si>
  <si>
    <t>03112  03122</t>
  </si>
  <si>
    <t>03112</t>
  </si>
  <si>
    <t>03122</t>
  </si>
  <si>
    <t>03119  03129</t>
  </si>
  <si>
    <t>03119</t>
  </si>
  <si>
    <t>03129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</si>
  <si>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</si>
  <si>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</si>
  <si>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</si>
  <si>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</si>
  <si>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</si>
  <si>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</si>
  <si>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</si>
  <si>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</si>
  <si>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 xml:space="preserve">311  </t>
  </si>
  <si>
    <t>311</t>
  </si>
  <si>
    <r>
      <t xml:space="preserve">31101 </t>
    </r>
    <r>
      <rPr>
        <b/>
        <sz val="11"/>
        <color rgb="FFFF0000"/>
        <rFont val="Univers"/>
        <family val="2"/>
      </rPr>
      <t xml:space="preserve"> ex31109</t>
    </r>
  </si>
  <si>
    <r>
      <t>31102</t>
    </r>
    <r>
      <rPr>
        <b/>
        <sz val="11"/>
        <color rgb="FFFF0000"/>
        <rFont val="Univers"/>
        <family val="2"/>
      </rPr>
      <t xml:space="preserve">  ex31109</t>
    </r>
  </si>
  <si>
    <t>ex31102  ex31109</t>
  </si>
  <si>
    <t>3151</t>
  </si>
  <si>
    <t>31511</t>
  </si>
  <si>
    <t>31512</t>
  </si>
  <si>
    <r>
      <t xml:space="preserve">31512  </t>
    </r>
    <r>
      <rPr>
        <b/>
        <sz val="11"/>
        <color rgb="FF0070C0"/>
        <rFont val="Univers"/>
        <family val="2"/>
      </rPr>
      <t>31513</t>
    </r>
  </si>
  <si>
    <t>ex31512</t>
  </si>
  <si>
    <t>3141  3142  3143  3144</t>
  </si>
  <si>
    <t>3141  3142</t>
  </si>
  <si>
    <t>31411  31421</t>
  </si>
  <si>
    <t>31412  31422</t>
  </si>
  <si>
    <r>
      <t xml:space="preserve">31412  </t>
    </r>
    <r>
      <rPr>
        <b/>
        <sz val="11"/>
        <color rgb="FF0070C0"/>
        <rFont val="Univers"/>
        <family val="2"/>
      </rPr>
      <t>31413</t>
    </r>
    <r>
      <rPr>
        <b/>
        <sz val="11"/>
        <rFont val="Univers"/>
        <family val="2"/>
      </rPr>
      <t xml:space="preserve">  31422  </t>
    </r>
    <r>
      <rPr>
        <b/>
        <sz val="11"/>
        <color rgb="FF0070C0"/>
        <rFont val="Univers"/>
        <family val="2"/>
      </rPr>
      <t>31423</t>
    </r>
  </si>
  <si>
    <t>ex31412  ex31422</t>
  </si>
  <si>
    <t>ex3142</t>
  </si>
  <si>
    <t>ex31422</t>
  </si>
  <si>
    <t>ex31421</t>
  </si>
  <si>
    <t>ex31422  ex31423</t>
  </si>
  <si>
    <t>3143</t>
  </si>
  <si>
    <t>31432</t>
  </si>
  <si>
    <t>3144</t>
  </si>
  <si>
    <t>31442</t>
  </si>
  <si>
    <t>31441</t>
  </si>
  <si>
    <t>31449</t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</si>
  <si>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</si>
  <si>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r>
      <t xml:space="preserve">32111  32112  </t>
    </r>
    <r>
      <rPr>
        <b/>
        <sz val="11"/>
        <color rgb="FF0070C0"/>
        <rFont val="Univers"/>
        <family val="2"/>
      </rPr>
      <t>32113</t>
    </r>
  </si>
  <si>
    <t>ex32113</t>
  </si>
  <si>
    <t>32113</t>
  </si>
  <si>
    <t>32112</t>
  </si>
  <si>
    <t>ex32112</t>
  </si>
  <si>
    <t>32111</t>
  </si>
  <si>
    <t>32114</t>
  </si>
  <si>
    <t>ex32114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</si>
  <si>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</si>
  <si>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</si>
  <si>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</si>
  <si>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r>
      <rPr>
        <b/>
        <sz val="11"/>
        <color rgb="FF0070C0"/>
        <rFont val="Univers"/>
        <family val="2"/>
      </rPr>
      <t xml:space="preserve">32121  32122  32125 </t>
    </r>
    <r>
      <rPr>
        <b/>
        <sz val="11"/>
        <rFont val="Univers"/>
        <family val="2"/>
      </rPr>
      <t xml:space="preserve">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</si>
  <si>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</si>
  <si>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</si>
  <si>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t>32125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</si>
  <si>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</si>
  <si>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r>
      <t xml:space="preserve">32122  </t>
    </r>
    <r>
      <rPr>
        <b/>
        <sz val="11"/>
        <color rgb="FF0070C0"/>
        <rFont val="Univers"/>
        <family val="2"/>
      </rPr>
      <t>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</si>
  <si>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</si>
  <si>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</si>
  <si>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32142  32151 </t>
    </r>
    <r>
      <rPr>
        <b/>
        <sz val="11"/>
        <color indexed="10"/>
        <rFont val="Univers"/>
        <family val="2"/>
      </rPr>
      <t xml:space="preserve"> ex32143  ex32149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</si>
  <si>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</si>
  <si>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</si>
  <si>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</si>
  <si>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</si>
  <si>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</si>
  <si>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r>
      <rPr>
        <b/>
        <sz val="11"/>
        <color rgb="FF0070C0"/>
        <rFont val="Univers"/>
        <family val="2"/>
      </rPr>
      <t>32123 32124</t>
    </r>
    <r>
      <rPr>
        <b/>
        <sz val="11"/>
        <color rgb="FFFF0000"/>
        <rFont val="Univers"/>
        <family val="2"/>
      </rPr>
      <t xml:space="preserve">  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</si>
  <si>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ex 31600</t>
  </si>
  <si>
    <t>ex31627</t>
  </si>
  <si>
    <t>ДЕРЕВЯННЫЕ ДВУТАВРОВЫЕ БАЛКИ (I-BEAMS ИЛИ I-JOISTS)1</t>
  </si>
  <si>
    <r>
      <rPr>
        <vertAlign val="superscript"/>
        <sz val="12"/>
        <color theme="1"/>
        <rFont val="Univers"/>
        <family val="2"/>
      </rPr>
      <t>1</t>
    </r>
    <r>
      <rPr>
        <sz val="12"/>
        <color theme="1"/>
        <rFont val="Univers"/>
        <family val="2"/>
      </rPr>
      <t xml:space="preserve"> 1 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данную таблицу.</t>
    </r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</si>
  <si>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</si>
  <si>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2"/>
        <color rgb="FFFF0000"/>
        <rFont val="Univers"/>
        <family val="2"/>
      </rPr>
      <t>ex31512</t>
    </r>
    <r>
      <rPr>
        <sz val="12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</si>
  <si>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</si>
  <si>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t xml:space="preserve">ВОПРОСНИК ПО ЛЕСНОМУ СЕКТОРУ </t>
    </r>
    <r>
      <rPr>
        <b/>
        <sz val="24"/>
        <rFont val="Univers"/>
        <family val="2"/>
      </rPr>
      <t>CB2 (Прил. 2)</t>
    </r>
  </si>
  <si>
    <t>ПЕРЕХОДНЫЕ ТАБЛИЦЫ СООТВЕТСТВИЯ КОДОВ ГС2022, ГС2017, ГС2012 и МСТК  Rev.4</t>
  </si>
  <si>
    <t>К л а с с и ф и к а ц и и</t>
  </si>
  <si>
    <t>ГС2022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</si>
  <si>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</si>
  <si>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</si>
  <si>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</si>
  <si>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</si>
  <si>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</si>
  <si>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</si>
  <si>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</si>
  <si>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</si>
  <si>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</si>
  <si>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</si>
  <si>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</si>
  <si>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</si>
  <si>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</si>
  <si>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</si>
  <si>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</si>
  <si>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</si>
  <si>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</si>
  <si>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 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</si>
  <si>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</si>
  <si>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</si>
  <si>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r>
      <t>4402.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/90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</si>
  <si>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</si>
  <si>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</si>
  <si>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</si>
  <si>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</si>
  <si>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</si>
  <si>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</si>
  <si>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</si>
  <si>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</si>
  <si>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</si>
  <si>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</si>
  <si>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</si>
  <si>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</si>
  <si>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</si>
  <si>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</si>
  <si>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</si>
  <si>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</si>
  <si>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</si>
  <si>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</si>
  <si>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</si>
  <si>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</si>
  <si>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</si>
  <si>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</si>
  <si>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</si>
  <si>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</si>
  <si>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</si>
  <si>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</si>
  <si>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</si>
  <si>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</si>
  <si>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</si>
  <si>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</si>
  <si>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</si>
  <si>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</si>
  <si>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</si>
  <si>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</si>
  <si>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</si>
  <si>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44.11  4412.31/33/34/39/41/42/49/51/52/59/91/92/99</t>
  </si>
  <si>
    <t>44.10  44.11  4412.31/33/34/39/94/99</t>
  </si>
  <si>
    <t>44.10  44.11  4412.31/32/39/94/99</t>
  </si>
  <si>
    <t>634.22/23/31/33/39  634.5</t>
  </si>
  <si>
    <t>4412.31/33/34/39/41/42/49/51/52/59/91/92/99</t>
  </si>
  <si>
    <t>4412.31/33/34/39/94/99</t>
  </si>
  <si>
    <t>4412.31/32/39/94/99</t>
  </si>
  <si>
    <t>634.31/33/39</t>
  </si>
  <si>
    <t>4412.39/49/59/99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</si>
  <si>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</si>
  <si>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</si>
  <si>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</si>
  <si>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t>4412.33/34/42/52/92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</si>
  <si>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</si>
  <si>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</si>
  <si>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t xml:space="preserve">4412.31/41/51/91 </t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</si>
  <si>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</si>
  <si>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</si>
  <si>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</si>
  <si>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</si>
  <si>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</si>
  <si>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</si>
  <si>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</si>
  <si>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</si>
  <si>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</si>
  <si>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</si>
  <si>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</si>
  <si>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</si>
  <si>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</si>
  <si>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</si>
  <si>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</si>
  <si>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</si>
  <si>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</si>
  <si>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</si>
  <si>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</si>
  <si>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</si>
  <si>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</si>
  <si>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</si>
  <si>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</si>
  <si>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</si>
  <si>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</si>
  <si>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</si>
  <si>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</si>
  <si>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</si>
  <si>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</si>
  <si>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</si>
  <si>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</si>
  <si>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</si>
  <si>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</si>
  <si>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</si>
  <si>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</si>
  <si>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</si>
  <si>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</si>
  <si>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</si>
  <si>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</si>
  <si>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</si>
  <si>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</si>
  <si>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</si>
  <si>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</si>
  <si>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</si>
  <si>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</si>
  <si>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</si>
  <si>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GLULAM</t>
    </r>
    <r>
      <rPr>
        <b/>
        <vertAlign val="superscript"/>
        <sz val="10"/>
        <rFont val="Univers"/>
        <family val="2"/>
      </rPr>
      <t>2</t>
    </r>
  </si>
  <si>
    <t>4418.81</t>
  </si>
  <si>
    <t xml:space="preserve">ex4418.60  ex4418.91  ex4418.99 </t>
  </si>
  <si>
    <t>ex635.39</t>
  </si>
  <si>
    <r>
      <t>CROSS-LAMINATED TIMBER (CLT or X-LAM)</t>
    </r>
    <r>
      <rPr>
        <b/>
        <vertAlign val="superscript"/>
        <sz val="10"/>
        <rFont val="Univers"/>
        <family val="2"/>
      </rPr>
      <t>2</t>
    </r>
  </si>
  <si>
    <t>4418.82</t>
  </si>
  <si>
    <r>
      <t>I-BEAMS (I-JOISTS)</t>
    </r>
    <r>
      <rPr>
        <b/>
        <vertAlign val="superscript"/>
        <sz val="10"/>
        <rFont val="Univers"/>
        <family val="2"/>
      </rPr>
      <t>2</t>
    </r>
  </si>
  <si>
    <t>4418.83</t>
  </si>
  <si>
    <r>
      <rPr>
        <vertAlign val="superscript"/>
        <sz val="12"/>
        <rFont val="Univers"/>
        <family val="2"/>
      </rPr>
      <t xml:space="preserve">1 </t>
    </r>
    <r>
      <rPr>
        <sz val="12"/>
        <rFont val="Univers"/>
        <family val="2"/>
      </rPr>
      <t xml:space="preserve">Пожалуйста, включите сюда </t>
    </r>
    <r>
      <rPr>
        <u/>
        <sz val="12"/>
        <rFont val="Univers"/>
        <family val="2"/>
      </rPr>
      <t>лиственные нетропические породы</t>
    </r>
    <r>
      <rPr>
        <sz val="12"/>
        <rFont val="Univers"/>
        <family val="2"/>
      </rPr>
      <t xml:space="preserve"> экспортируемые из тропических стран или импортируемые из тропических стран.</t>
    </r>
  </si>
  <si>
    <r>
      <rPr>
        <vertAlign val="superscript"/>
        <sz val="12"/>
        <rFont val="Univers"/>
        <family val="2"/>
      </rPr>
      <t>2</t>
    </r>
    <r>
      <rPr>
        <sz val="12"/>
        <rFont val="Univers"/>
        <family val="2"/>
      </rPr>
      <t xml:space="preserve"> 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СВ1 и СВ2</t>
    </r>
  </si>
  <si>
    <t>Примечания:</t>
  </si>
  <si>
    <r>
      <t>'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ГС2012/ГС2017/ГС2022 или МСТК  Rev.4, применимы лишь частично.</t>
    </r>
  </si>
  <si>
    <t xml:space="preserve">Например, "ex4401.49", относящийся к товару 3.2, означает, что только часть кода 4401.49 ГС2022 относится к древесным отходам деревообработки (остальная часть кода 4401.49 относится к бывшей в употреблении рекуперированной древесине). </t>
  </si>
  <si>
    <t xml:space="preserve">++ Пожалуйста, предоставьте экспертную оценку, если вы знаете какая часть 4401.49 приходится на 3.2, а какая часть приходится на 4. 
В противном случае, вы можете использовать 50% соотношение, учитывая разницу единиц измерения товара 3.2 и 4. 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</si>
  <si>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</si>
  <si>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r>
      <rPr>
        <sz val="12"/>
        <color rgb="FFFF0000"/>
        <rFont val="Univers"/>
        <family val="2"/>
      </rPr>
      <t>*</t>
    </r>
    <r>
      <rPr>
        <sz val="12"/>
        <rFont val="Univers"/>
        <family val="2"/>
      </rPr>
      <t xml:space="preserve">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  </r>
  </si>
  <si>
    <r>
      <t xml:space="preserve">ВОПРОСНИК ПО ЛЕСНОМУ СЕКТОРУ </t>
    </r>
    <r>
      <rPr>
        <b/>
        <sz val="24"/>
        <rFont val="Univers"/>
        <family val="2"/>
      </rPr>
      <t>СВ3 (Прил.3)</t>
    </r>
  </si>
  <si>
    <t>ИЗДЕЛИЯ ИЗ ДРЕВЕСИНЫ И БУМАГИ, ПРОШЕДШИЕ ВТОРИЧНУЮ ОБРАБОТКУ</t>
  </si>
  <si>
    <t xml:space="preserve">ПЕРЕХОДНЫЕ ТАБЛИЦЫ СООТВЕТСТВИЯ КОДОВ ГС2022, ГС2017,
</t>
  </si>
  <si>
    <t xml:space="preserve"> ГС2012  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</si>
  <si>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</si>
  <si>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</si>
  <si>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</si>
  <si>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</si>
  <si>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</si>
  <si>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</si>
  <si>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</si>
  <si>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</si>
  <si>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</si>
  <si>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</si>
  <si>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</si>
  <si>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</si>
  <si>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</si>
  <si>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44.14  4419.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</si>
  <si>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</si>
  <si>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</si>
  <si>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</si>
  <si>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r>
      <t>ПЛОТНИЧНЫЕ И СТОЛЯРНЫЕ СТРОИТЕЛЬНЫЕ ДЕРЕВЯННЫЕ ИЗДЕЛИЯ</t>
    </r>
    <r>
      <rPr>
        <b/>
        <vertAlign val="superscript"/>
        <sz val="11"/>
        <rFont val="Univers"/>
        <family val="2"/>
      </rPr>
      <t>1</t>
    </r>
  </si>
  <si>
    <r>
      <t>4418.</t>
    </r>
    <r>
      <rPr>
        <b/>
        <sz val="11"/>
        <color rgb="FF0070C0"/>
        <rFont val="Univers"/>
        <family val="2"/>
      </rPr>
      <t>11/19/21/29/30</t>
    </r>
    <r>
      <rPr>
        <b/>
        <sz val="11"/>
        <rFont val="Univers"/>
        <family val="2"/>
      </rPr>
      <t>/40/50/74/75/79/</t>
    </r>
    <r>
      <rPr>
        <b/>
        <sz val="11"/>
        <color rgb="FF0070C0"/>
        <rFont val="Univers"/>
        <family val="2"/>
      </rPr>
      <t>81/82/83/89/92</t>
    </r>
    <r>
      <rPr>
        <b/>
        <sz val="11"/>
        <rFont val="Univers"/>
        <family val="2"/>
      </rPr>
      <t>/99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</si>
  <si>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</si>
  <si>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</si>
  <si>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</si>
  <si>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</si>
  <si>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</si>
  <si>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</si>
  <si>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</si>
  <si>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</si>
  <si>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</si>
  <si>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</si>
  <si>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</si>
  <si>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</si>
  <si>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</si>
  <si>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</si>
  <si>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</si>
  <si>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</si>
  <si>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</si>
  <si>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</si>
  <si>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</si>
  <si>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</si>
  <si>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</si>
  <si>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</si>
  <si>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rFont val="Univers"/>
        <family val="2"/>
      </rPr>
      <t xml:space="preserve">1 </t>
    </r>
    <r>
      <rPr>
        <sz val="12"/>
        <rFont val="Univers"/>
        <family val="2"/>
      </rPr>
      <t xml:space="preserve">Bключает клееный брус (glulam), перекрестно-клееные панели (CLT или X-lam) и деревянные двутавровые балки (I-Beams или I-Joists), которые также указаны отдельными категориями CB1-Производство вопросника (13.4.1, 13.4.2 и 13.4.3). </t>
    </r>
  </si>
  <si>
    <r>
      <t>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ГС2012/ГС2017/ГС2022 или МСТК Rev.4 применимы лишь частично. </t>
    </r>
  </si>
  <si>
    <r>
      <t>Например,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>" в разделе "Сборные строительные конструкции из древесины " означает, что позиция 811.00 МСТК лишь частично относится к сборным строительным конструкциям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</si>
  <si>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</si>
  <si>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</si>
  <si>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</si>
  <si>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</si>
  <si>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</si>
  <si>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</si>
  <si>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</si>
  <si>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</si>
  <si>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</si>
  <si>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</si>
  <si>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HS2022</t>
  </si>
  <si>
    <t>1.1</t>
  </si>
  <si>
    <t>1.1C</t>
  </si>
  <si>
    <t>Только часть кода</t>
  </si>
  <si>
    <t>1.1NC</t>
  </si>
  <si>
    <t>1.2.C</t>
    <phoneticPr fontId="4"/>
  </si>
  <si>
    <t>440320</t>
  </si>
  <si>
    <t>440341</t>
  </si>
  <si>
    <t>440349</t>
  </si>
  <si>
    <t>440391</t>
  </si>
  <si>
    <t>440392</t>
  </si>
  <si>
    <t>1.2.NC</t>
    <phoneticPr fontId="4"/>
  </si>
  <si>
    <t>440399</t>
  </si>
  <si>
    <t>1.2.NC.T</t>
    <phoneticPr fontId="4"/>
  </si>
  <si>
    <t>2</t>
  </si>
  <si>
    <t>440290</t>
  </si>
  <si>
    <t>440121</t>
  </si>
  <si>
    <t>440122</t>
  </si>
  <si>
    <t>3.1</t>
    <phoneticPr fontId="4"/>
  </si>
  <si>
    <t>3.2</t>
    <phoneticPr fontId="4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</si>
  <si>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</si>
  <si>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</si>
  <si>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</si>
  <si>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</si>
  <si>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</si>
  <si>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</si>
  <si>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</si>
  <si>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</si>
  <si>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</si>
  <si>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</si>
  <si>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</si>
  <si>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</si>
  <si>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</si>
  <si>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</si>
  <si>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</si>
  <si>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</si>
  <si>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</si>
  <si>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</si>
  <si>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</si>
  <si>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</si>
  <si>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</si>
  <si>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</si>
  <si>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</si>
  <si>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</si>
  <si>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</si>
  <si>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</si>
  <si>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</si>
  <si>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</si>
  <si>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</si>
  <si>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</si>
  <si>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</si>
  <si>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</si>
  <si>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</si>
  <si>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</si>
  <si>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</si>
  <si>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</si>
  <si>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</si>
  <si>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</si>
  <si>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</si>
  <si>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</si>
  <si>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</si>
  <si>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</si>
  <si>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</si>
  <si>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</si>
  <si>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</si>
  <si>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</si>
  <si>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</si>
  <si>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</si>
  <si>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</si>
  <si>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</si>
  <si>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</si>
  <si>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</si>
  <si>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</si>
  <si>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</si>
  <si>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</si>
  <si>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</si>
  <si>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</si>
  <si>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</si>
  <si>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</si>
  <si>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</si>
  <si>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</si>
  <si>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</si>
  <si>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</si>
  <si>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</si>
  <si>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</si>
  <si>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</si>
  <si>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</si>
  <si>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</si>
  <si>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</si>
  <si>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</si>
  <si>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</si>
  <si>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</si>
  <si>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</si>
  <si>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</si>
  <si>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</si>
  <si>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</si>
  <si>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</si>
  <si>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</si>
  <si>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</si>
  <si>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</si>
  <si>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Tropical countries or areas</t>
  </si>
  <si>
    <t>Pays ou territoires tropicaux</t>
  </si>
  <si>
    <t>Países o territorios tropicales</t>
  </si>
  <si>
    <t>Тропические страны или территории</t>
  </si>
  <si>
    <t>American Samoa</t>
  </si>
  <si>
    <t>Samoa américaines</t>
  </si>
  <si>
    <t>Samoa americana</t>
  </si>
  <si>
    <t>Американское Самоа</t>
  </si>
  <si>
    <t>Anguilla</t>
  </si>
  <si>
    <t xml:space="preserve">	Anguilla</t>
  </si>
  <si>
    <t xml:space="preserve">	Anguila</t>
  </si>
  <si>
    <t>Ангилья</t>
  </si>
  <si>
    <t>Angola</t>
  </si>
  <si>
    <t>Ангола</t>
  </si>
  <si>
    <t>Antigua and Barbuda</t>
  </si>
  <si>
    <t>Antigua-et-Barbuda</t>
  </si>
  <si>
    <t xml:space="preserve">	Antigua y Barbuda</t>
  </si>
  <si>
    <t>Антигуа и Барбуда</t>
  </si>
  <si>
    <t>Aruba</t>
  </si>
  <si>
    <t>Аруба</t>
  </si>
  <si>
    <t>Bangladesh</t>
  </si>
  <si>
    <t>Бангладеш</t>
  </si>
  <si>
    <t>Barbados</t>
  </si>
  <si>
    <t>Barbade</t>
  </si>
  <si>
    <t>Барбадос</t>
  </si>
  <si>
    <t>Belize</t>
  </si>
  <si>
    <t>Belice</t>
  </si>
  <si>
    <t>Белиз</t>
  </si>
  <si>
    <t>Benin</t>
  </si>
  <si>
    <t>Bénin</t>
  </si>
  <si>
    <t>Бенин</t>
  </si>
  <si>
    <t>Bolivia (Plurinational State of)</t>
  </si>
  <si>
    <t xml:space="preserve">	Bolivie (État plurinational de)</t>
  </si>
  <si>
    <t xml:space="preserve">	Bolivia (Estado Plurinacional de)</t>
  </si>
  <si>
    <t>Боливия (Многонациональное Государство)</t>
  </si>
  <si>
    <t>Bonaire, Sint Eustatius and Saba</t>
  </si>
  <si>
    <t>Bonaire, Saint-Eustache et Saba</t>
  </si>
  <si>
    <t>Bonaire, San Eustaquio y Saba</t>
  </si>
  <si>
    <t>Бонайре, Синт-Эстатиус и Саба</t>
  </si>
  <si>
    <t>Botswana</t>
  </si>
  <si>
    <t>Ботсвана</t>
  </si>
  <si>
    <t>Brazil</t>
  </si>
  <si>
    <t>Brésil</t>
  </si>
  <si>
    <t>Brasil</t>
  </si>
  <si>
    <t>Бразилия</t>
  </si>
  <si>
    <t>British Indian Ocean Territory</t>
  </si>
  <si>
    <t>Territoire britannique de l'océan Indien</t>
  </si>
  <si>
    <t>Territorio Británico del Océano Índico</t>
  </si>
  <si>
    <t>Британская территория в Индийском океане</t>
  </si>
  <si>
    <t>British Virgin Islands</t>
  </si>
  <si>
    <t>Îles Vierges britanniques</t>
  </si>
  <si>
    <t>Islas Vírgenes Británicas</t>
  </si>
  <si>
    <t>Британские Виргинские острова</t>
  </si>
  <si>
    <t>Brunei Darussalam</t>
  </si>
  <si>
    <t>Brunéi Darussalam</t>
  </si>
  <si>
    <t>Бруней-Даруссалам</t>
  </si>
  <si>
    <t>Burkina Faso</t>
  </si>
  <si>
    <t>Буркина-Фасо</t>
  </si>
  <si>
    <t>Burundi</t>
  </si>
  <si>
    <t>Бурунди</t>
  </si>
  <si>
    <t>Vanuatu</t>
  </si>
  <si>
    <t>Вануату</t>
  </si>
  <si>
    <t>Venezuela (Bolivarian Republic of)</t>
  </si>
  <si>
    <t>Venezuela (République bolivarienne du)</t>
  </si>
  <si>
    <t>Venezuela (República Bolivariana de)</t>
  </si>
  <si>
    <t>Венесуэла (Боливарианская Республика)</t>
  </si>
  <si>
    <t>Viet Nam</t>
  </si>
  <si>
    <t>Вьетнам</t>
  </si>
  <si>
    <t>Gabon</t>
  </si>
  <si>
    <t>Gabón</t>
  </si>
  <si>
    <t>Габон</t>
  </si>
  <si>
    <t>Guyana</t>
  </si>
  <si>
    <t>Гайана</t>
  </si>
  <si>
    <t>Haiti</t>
  </si>
  <si>
    <t>Haïti</t>
  </si>
  <si>
    <t>Haití</t>
  </si>
  <si>
    <t>Гаити</t>
  </si>
  <si>
    <t>Gambia</t>
  </si>
  <si>
    <t>Gambie</t>
  </si>
  <si>
    <t>Гамбия</t>
  </si>
  <si>
    <t>Ghana</t>
  </si>
  <si>
    <t>Гана</t>
  </si>
  <si>
    <t>Guadeloupe</t>
  </si>
  <si>
    <t>Guadalupe</t>
  </si>
  <si>
    <t>Гваделупа</t>
  </si>
  <si>
    <t>Guatemala</t>
  </si>
  <si>
    <t>Гватемала</t>
  </si>
  <si>
    <t>Guinea</t>
  </si>
  <si>
    <t>Guinée</t>
  </si>
  <si>
    <t>Гвинея</t>
  </si>
  <si>
    <t>Guinea-Bissau</t>
  </si>
  <si>
    <t>Guinée-Bissau</t>
  </si>
  <si>
    <t>Гвинея-Бисау</t>
  </si>
  <si>
    <t>Honduras</t>
  </si>
  <si>
    <t>Гондурас</t>
  </si>
  <si>
    <t>Grenada</t>
  </si>
  <si>
    <t>Grenade</t>
  </si>
  <si>
    <t>Granada</t>
  </si>
  <si>
    <t>Гренада</t>
  </si>
  <si>
    <t>Democratic Republic of the Congo</t>
  </si>
  <si>
    <t>République démocratique du Congo</t>
  </si>
  <si>
    <t>República Democrática del Congo</t>
  </si>
  <si>
    <t>Демократическая Республика Конго</t>
  </si>
  <si>
    <t>Djibouti</t>
  </si>
  <si>
    <t>Джибути</t>
  </si>
  <si>
    <t>Dominica</t>
  </si>
  <si>
    <t>Dominique</t>
  </si>
  <si>
    <t>Доминика</t>
  </si>
  <si>
    <t>Dominican Republic</t>
  </si>
  <si>
    <t>République dominicaine</t>
  </si>
  <si>
    <t>República Dominicana</t>
  </si>
  <si>
    <t>Доминиканская Республика</t>
  </si>
  <si>
    <t>Zambia</t>
  </si>
  <si>
    <t>Zambie</t>
  </si>
  <si>
    <t>Замбия</t>
  </si>
  <si>
    <t>Zimbabwe</t>
  </si>
  <si>
    <t>Зимбабве</t>
  </si>
  <si>
    <t>Yemen</t>
  </si>
  <si>
    <t>Yémen</t>
  </si>
  <si>
    <t>Йемен</t>
  </si>
  <si>
    <t>India</t>
  </si>
  <si>
    <t>Inde</t>
  </si>
  <si>
    <t>Индия</t>
  </si>
  <si>
    <t>Indonesia</t>
  </si>
  <si>
    <t>Indonésie</t>
  </si>
  <si>
    <t>Индонезия</t>
  </si>
  <si>
    <t>Cabo Verde</t>
  </si>
  <si>
    <t>Кабо-Верде</t>
  </si>
  <si>
    <t>Cayman Islands</t>
  </si>
  <si>
    <t>Îles Caïmanes</t>
  </si>
  <si>
    <t>Islas Caimán</t>
  </si>
  <si>
    <t>Каймановы острова</t>
  </si>
  <si>
    <t>Cambodia</t>
  </si>
  <si>
    <t>Cambodge</t>
  </si>
  <si>
    <t>Camboya</t>
  </si>
  <si>
    <t>Камбоджа</t>
  </si>
  <si>
    <t>Cameroon</t>
  </si>
  <si>
    <t>Cameroun</t>
  </si>
  <si>
    <t>Camerún</t>
  </si>
  <si>
    <t>Камерун</t>
  </si>
  <si>
    <t>Kenya</t>
  </si>
  <si>
    <t>Кения</t>
  </si>
  <si>
    <t>Kiribati</t>
  </si>
  <si>
    <t>Кирибати</t>
  </si>
  <si>
    <t>China, Hong Kong SAR</t>
  </si>
  <si>
    <t>Chine - RAS de Hong-Kong</t>
  </si>
  <si>
    <t>China, RAE de Hong Kong</t>
  </si>
  <si>
    <t>Китай, Специальный административный район Гонконг</t>
  </si>
  <si>
    <t>China, Macao SAR</t>
  </si>
  <si>
    <t>Chine - RAS de Macao</t>
  </si>
  <si>
    <t>China, RAE de Macao</t>
  </si>
  <si>
    <t>Китай, Специальный административный район Макао</t>
  </si>
  <si>
    <t>Cocos (Keeling) Islands</t>
  </si>
  <si>
    <t>Îles des Cocos (Keeling)</t>
  </si>
  <si>
    <t>Islas Cocos (Keeling)</t>
  </si>
  <si>
    <t>Кокосовые (Килинг) острова</t>
  </si>
  <si>
    <t>Colombia</t>
  </si>
  <si>
    <t>Colombie</t>
  </si>
  <si>
    <t>Колумбия</t>
  </si>
  <si>
    <t>Comoros</t>
  </si>
  <si>
    <t>Comores</t>
  </si>
  <si>
    <t>Comoras</t>
  </si>
  <si>
    <t>Коморские Острова</t>
  </si>
  <si>
    <t>Congo</t>
  </si>
  <si>
    <t>Конго</t>
  </si>
  <si>
    <t>Costa Rica</t>
  </si>
  <si>
    <t>Коста-Рика</t>
  </si>
  <si>
    <t>Côte d'Ivoire</t>
  </si>
  <si>
    <t>Кот-д'Ивуар</t>
  </si>
  <si>
    <t>Cuba</t>
  </si>
  <si>
    <t>Куба</t>
  </si>
  <si>
    <t>Curaçao</t>
  </si>
  <si>
    <t>Кюрасао</t>
  </si>
  <si>
    <t>Lao People's Democratic Republic</t>
  </si>
  <si>
    <t>République démocratique populaire lao</t>
  </si>
  <si>
    <t>República Democrática Popular Lao</t>
  </si>
  <si>
    <t>Лаосская Народно-Демократическая Республика</t>
  </si>
  <si>
    <t>Lesotho</t>
  </si>
  <si>
    <t>Лесото</t>
  </si>
  <si>
    <t>Liberia</t>
  </si>
  <si>
    <t>Libéria</t>
  </si>
  <si>
    <t>Либерия</t>
  </si>
  <si>
    <t>Mauritius</t>
  </si>
  <si>
    <t>Maurice</t>
  </si>
  <si>
    <t>Mauricio</t>
  </si>
  <si>
    <t>Маврикий</t>
  </si>
  <si>
    <t>Mauritania</t>
  </si>
  <si>
    <t>Mauritanie</t>
  </si>
  <si>
    <t>Мавритания</t>
  </si>
  <si>
    <t>Madagascar</t>
  </si>
  <si>
    <t>Мадагаскар</t>
  </si>
  <si>
    <t>Mayotte</t>
  </si>
  <si>
    <t>Майотта</t>
  </si>
  <si>
    <t>Malawi</t>
  </si>
  <si>
    <t>Малави</t>
  </si>
  <si>
    <t>Malaysia</t>
  </si>
  <si>
    <t>Malaisie</t>
  </si>
  <si>
    <t>Malasia</t>
  </si>
  <si>
    <t>Малайзия</t>
  </si>
  <si>
    <t>Mali</t>
  </si>
  <si>
    <t>Malí</t>
  </si>
  <si>
    <t>Мали</t>
  </si>
  <si>
    <t>Maldives</t>
  </si>
  <si>
    <t>Maldivas</t>
  </si>
  <si>
    <t>Мальдивские Острова</t>
  </si>
  <si>
    <t>Martinique</t>
  </si>
  <si>
    <t>Martinica</t>
  </si>
  <si>
    <t>Мартиника</t>
  </si>
  <si>
    <t>Marshall Islands</t>
  </si>
  <si>
    <t>Îles Marshall</t>
  </si>
  <si>
    <t>Islas Marshall</t>
  </si>
  <si>
    <t>Маршалловы Острова</t>
  </si>
  <si>
    <t>Mexico</t>
  </si>
  <si>
    <t>México</t>
  </si>
  <si>
    <t>Мексика</t>
  </si>
  <si>
    <t>Micronesia (Federated States of)</t>
  </si>
  <si>
    <t>Micronésie (États fédérés de)</t>
  </si>
  <si>
    <t>Micronesia (Estados Federados de)</t>
  </si>
  <si>
    <t>Микронезия (Федеративные Штаты)</t>
  </si>
  <si>
    <t>Mozambique</t>
  </si>
  <si>
    <t>Мозамбик</t>
  </si>
  <si>
    <t>Montserrat</t>
  </si>
  <si>
    <t>Монтсеррат</t>
  </si>
  <si>
    <t>Myanmar</t>
  </si>
  <si>
    <t>Мьянма</t>
  </si>
  <si>
    <t>Namibia</t>
  </si>
  <si>
    <t>Namibie</t>
  </si>
  <si>
    <t>Намибия</t>
  </si>
  <si>
    <t>Nauru</t>
  </si>
  <si>
    <t>Науру</t>
  </si>
  <si>
    <t>Niger</t>
  </si>
  <si>
    <t>Níger</t>
  </si>
  <si>
    <t>Нигер</t>
  </si>
  <si>
    <t>Nigeria</t>
  </si>
  <si>
    <t>Nigéria</t>
  </si>
  <si>
    <t>Нигерия</t>
  </si>
  <si>
    <t>Nicaragua</t>
  </si>
  <si>
    <t>Никарагуа</t>
  </si>
  <si>
    <t>Niue</t>
  </si>
  <si>
    <t>Nioué</t>
  </si>
  <si>
    <t>Ниуэ</t>
  </si>
  <si>
    <t>New Caledonia</t>
  </si>
  <si>
    <t>Nouvelle-Calédonie</t>
  </si>
  <si>
    <t>Nueva Caledonia</t>
  </si>
  <si>
    <t>Новая Каледония</t>
  </si>
  <si>
    <t>United Republic of Tanzania</t>
  </si>
  <si>
    <t>République-Unie de Tanzanie</t>
  </si>
  <si>
    <t>República Unida de Tanzanía</t>
  </si>
  <si>
    <t>Объединенная Республика Танзания</t>
  </si>
  <si>
    <t>Oman</t>
  </si>
  <si>
    <t>Omán</t>
  </si>
  <si>
    <t>Оман</t>
  </si>
  <si>
    <t>Norfolk Island</t>
  </si>
  <si>
    <t xml:space="preserve">	Île Norfolk</t>
  </si>
  <si>
    <t>Isla Norfolk</t>
  </si>
  <si>
    <t>остров Норфолк</t>
  </si>
  <si>
    <t>Christmas Island</t>
  </si>
  <si>
    <t>Île Christmas</t>
  </si>
  <si>
    <t>Isla de Navidad</t>
  </si>
  <si>
    <t>остров Рождества</t>
  </si>
  <si>
    <t>Wake Island</t>
  </si>
  <si>
    <t>Îles Wake</t>
  </si>
  <si>
    <t>Isla Wake</t>
  </si>
  <si>
    <t>остров Уэйк</t>
  </si>
  <si>
    <t>Cook Islands</t>
  </si>
  <si>
    <t>Îles Cook</t>
  </si>
  <si>
    <t>Islas Cook</t>
  </si>
  <si>
    <t>Острова Кука</t>
  </si>
  <si>
    <t>Turks and Caicos Islands</t>
  </si>
  <si>
    <t>Îles Turques-et-Caïques</t>
  </si>
  <si>
    <t>Islas Turcas y Caicos</t>
  </si>
  <si>
    <t>острова Тёркс и Кайкос</t>
  </si>
  <si>
    <t>Wallis and Futuna Islands</t>
  </si>
  <si>
    <t>Îles Wallis-et-Futuna</t>
  </si>
  <si>
    <t>Islas Wallis y Futuna</t>
  </si>
  <si>
    <t>острова Уоллис и Футуна</t>
  </si>
  <si>
    <t>Palau</t>
  </si>
  <si>
    <t>Palaos</t>
  </si>
  <si>
    <t>Палау</t>
  </si>
  <si>
    <t>Panama</t>
  </si>
  <si>
    <t>Panamá</t>
  </si>
  <si>
    <t>Панама</t>
  </si>
  <si>
    <t>Papua New Guinea</t>
  </si>
  <si>
    <t>Papouasie-Nouvelle-Guinée</t>
  </si>
  <si>
    <t>Papua Nueva Guinea</t>
  </si>
  <si>
    <t>Папуа – Новая Гвинея</t>
  </si>
  <si>
    <t>Paraguay</t>
  </si>
  <si>
    <t>Парагвай</t>
  </si>
  <si>
    <t>Peru</t>
  </si>
  <si>
    <t>Pérou</t>
  </si>
  <si>
    <t>Perú</t>
  </si>
  <si>
    <t>Перу</t>
  </si>
  <si>
    <t>Pitcairn</t>
  </si>
  <si>
    <t>Питкэрн</t>
  </si>
  <si>
    <t>Réunion</t>
  </si>
  <si>
    <t>Reunión</t>
  </si>
  <si>
    <t>Реюньон</t>
  </si>
  <si>
    <t>Rwanda</t>
  </si>
  <si>
    <t>Руанда</t>
  </si>
  <si>
    <t>El Salvador</t>
  </si>
  <si>
    <t>Сальвадор</t>
  </si>
  <si>
    <t>Samoa</t>
  </si>
  <si>
    <t>Самоа</t>
  </si>
  <si>
    <t>Sao Tome and Principe</t>
  </si>
  <si>
    <t>Sao Tomé-et-Principe</t>
  </si>
  <si>
    <t>Santo Tomé y Príncipe</t>
  </si>
  <si>
    <t>Сан-Томе и Принсипи</t>
  </si>
  <si>
    <t>Northern Mariana Islands</t>
  </si>
  <si>
    <t>Îles Mariannes du Nord</t>
  </si>
  <si>
    <t>Islas Marianas del Norte</t>
  </si>
  <si>
    <t>Северные Марианские острова</t>
  </si>
  <si>
    <t>Seychelles</t>
  </si>
  <si>
    <t>Сейшельские Острова</t>
  </si>
  <si>
    <t>Saint Barthélemy</t>
  </si>
  <si>
    <t>Saint-Barthélemy</t>
  </si>
  <si>
    <t xml:space="preserve">	San Bartolomé</t>
  </si>
  <si>
    <t>Сен-Бартелеми</t>
  </si>
  <si>
    <t>Senegal</t>
  </si>
  <si>
    <t>Sénégal</t>
  </si>
  <si>
    <t>Сенегал</t>
  </si>
  <si>
    <t>Saint Martin (French part)</t>
  </si>
  <si>
    <t>Saint-Martin (partie française)</t>
  </si>
  <si>
    <t>San Martín (parte francesa)</t>
  </si>
  <si>
    <t>Сен-Мартен (французская часть)</t>
  </si>
  <si>
    <t>Saint Vincent and the Grenadines</t>
  </si>
  <si>
    <t>Saint-Vincent-et-les Grenadines</t>
  </si>
  <si>
    <t>San Vicente y las Granadinas</t>
  </si>
  <si>
    <t>Сент-Винсент и Гренадины</t>
  </si>
  <si>
    <t>Saint Kitts and Nevis</t>
  </si>
  <si>
    <t xml:space="preserve">	Saint-Kitts-et-Nevis</t>
  </si>
  <si>
    <t xml:space="preserve">	Saint Kitts y Nevis</t>
  </si>
  <si>
    <t>Сент-Китс и Невис</t>
  </si>
  <si>
    <t>Saint Lucia</t>
  </si>
  <si>
    <t>Sainte-Lucie</t>
  </si>
  <si>
    <t>Santa Lucía</t>
  </si>
  <si>
    <t>Сент-Люсия</t>
  </si>
  <si>
    <t>Singapore</t>
  </si>
  <si>
    <t>Singapour</t>
  </si>
  <si>
    <t>Singapur</t>
  </si>
  <si>
    <t>Сингапур</t>
  </si>
  <si>
    <t>Sint Maarten (Dutch part)</t>
  </si>
  <si>
    <t xml:space="preserve">	Sint Maarten (partie néerlandaise)</t>
  </si>
  <si>
    <t>Sint Maarten (parte de los Países Bajos)</t>
  </si>
  <si>
    <t>Синт-Мартен (нидерландская часть)</t>
  </si>
  <si>
    <t>Solomon Islands</t>
  </si>
  <si>
    <t>Îles Salomon</t>
  </si>
  <si>
    <t xml:space="preserve">	Islas Salomón</t>
  </si>
  <si>
    <t>Соломоновы Острова</t>
  </si>
  <si>
    <t>Somalia</t>
  </si>
  <si>
    <t>Somalie</t>
  </si>
  <si>
    <t>Сомали</t>
  </si>
  <si>
    <t>Sudan</t>
  </si>
  <si>
    <t>Soudan</t>
  </si>
  <si>
    <t>Sudán</t>
  </si>
  <si>
    <t>Судан</t>
  </si>
  <si>
    <t>Suriname</t>
  </si>
  <si>
    <t>Суринам</t>
  </si>
  <si>
    <t>Sierra Leone</t>
  </si>
  <si>
    <t>Sierra Leona</t>
  </si>
  <si>
    <t>Сьерра-Леоне</t>
  </si>
  <si>
    <t>Thailand</t>
  </si>
  <si>
    <t>Thaïlande</t>
  </si>
  <si>
    <t>Tailandia</t>
  </si>
  <si>
    <t>Таиланд</t>
  </si>
  <si>
    <t>Timor-Leste</t>
  </si>
  <si>
    <t>Тимор-Лешти</t>
  </si>
  <si>
    <t>Togo</t>
  </si>
  <si>
    <t>Того</t>
  </si>
  <si>
    <t>Tokelau</t>
  </si>
  <si>
    <t>Tokélaou</t>
  </si>
  <si>
    <t>Токелау</t>
  </si>
  <si>
    <t>Tonga</t>
  </si>
  <si>
    <t>Тонга</t>
  </si>
  <si>
    <t>Trinidad and Tobago</t>
  </si>
  <si>
    <t>Trinité-et-Tobago</t>
  </si>
  <si>
    <t>Trinidad y Tabago</t>
  </si>
  <si>
    <t>Тринидад и Тобаго</t>
  </si>
  <si>
    <t>Tuvalu</t>
  </si>
  <si>
    <t>Тувалу</t>
  </si>
  <si>
    <t>Uganda</t>
  </si>
  <si>
    <t>Ouganda</t>
  </si>
  <si>
    <t>Уганда</t>
  </si>
  <si>
    <t>Fiji</t>
  </si>
  <si>
    <t>Fidji</t>
  </si>
  <si>
    <t>Фиджи</t>
  </si>
  <si>
    <t>Philippines</t>
  </si>
  <si>
    <t>Filipinas</t>
  </si>
  <si>
    <t>Филиппины</t>
  </si>
  <si>
    <t>French Guiana</t>
  </si>
  <si>
    <t>Guyane française</t>
  </si>
  <si>
    <t xml:space="preserve">	Guayana Francesa</t>
  </si>
  <si>
    <t>Французская Гвиана</t>
  </si>
  <si>
    <t>French Polynesia</t>
  </si>
  <si>
    <t>Polynésie française</t>
  </si>
  <si>
    <t>Polinesia Francesa</t>
  </si>
  <si>
    <t>Французская Полинезия</t>
  </si>
  <si>
    <t>Central African Republic</t>
  </si>
  <si>
    <t>République centrafricaine</t>
  </si>
  <si>
    <t>República Centroafricana</t>
  </si>
  <si>
    <t>Центральноафриканская Республика</t>
  </si>
  <si>
    <t>Chad</t>
  </si>
  <si>
    <t>Tchad</t>
  </si>
  <si>
    <t>Чад</t>
  </si>
  <si>
    <t>Sri Lanka</t>
  </si>
  <si>
    <t>Шри-Ланка</t>
  </si>
  <si>
    <t>Ecuador</t>
  </si>
  <si>
    <t>Équateur</t>
  </si>
  <si>
    <t>Эквадор</t>
  </si>
  <si>
    <t>Equatorial Guinea</t>
  </si>
  <si>
    <t>Guinée équatoriale</t>
  </si>
  <si>
    <t>Guinea Ecuatorial</t>
  </si>
  <si>
    <t>Экваториальная Гвинея</t>
  </si>
  <si>
    <t>Eritrea</t>
  </si>
  <si>
    <t>Érythrée</t>
  </si>
  <si>
    <t>Эритрея</t>
  </si>
  <si>
    <t>Ethiopia</t>
  </si>
  <si>
    <t>Éthiopie</t>
  </si>
  <si>
    <t>Etiopía</t>
  </si>
  <si>
    <t>Эфиопия</t>
  </si>
  <si>
    <t>South Sudan</t>
  </si>
  <si>
    <t>Soudan du Sud</t>
  </si>
  <si>
    <t xml:space="preserve">	Sudán del Sur</t>
  </si>
  <si>
    <t>Южный Судан</t>
  </si>
  <si>
    <t>Jamaica</t>
  </si>
  <si>
    <t>Jamaïque</t>
  </si>
  <si>
    <t>Ямайка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</si>
</sst>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5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  <family val="1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  <family val="1"/>
    </font>
    <font>
      <vertAlign val="superscript"/>
      <sz val="8"/>
      <color rgb="FFFF0000"/>
      <name val="Univers"/>
      <family val="2"/>
    </font>
    <font>
      <sz val="10"/>
      <color rgb="FF000000"/>
      <name val="Univers"/>
      <family val="2"/>
    </font>
    <font>
      <b/>
      <vertAlign val="superscript"/>
      <sz val="11"/>
      <color rgb="FFFF0000"/>
      <name val="Univers"/>
      <family val="2"/>
    </font>
    <font>
      <sz val="10"/>
      <color rgb="FFFF0000"/>
      <name val="Courier"/>
      <family val="1"/>
    </font>
    <font>
      <u/>
      <sz val="12"/>
      <name val="Univers"/>
      <family val="2"/>
    </font>
    <font>
      <u/>
      <sz val="10"/>
      <name val="Univers"/>
      <family val="2"/>
    </font>
    <font>
      <b/>
      <vertAlign val="superscript"/>
      <sz val="8"/>
      <name val="Univer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theme="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  <family val="1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1"/>
      <color rgb="FFFF0000"/>
      <name val="Arial Narrow"/>
      <family val="2"/>
    </font>
    <font>
      <b/>
      <vertAlign val="superscript"/>
      <sz val="10"/>
      <name val="Univers"/>
      <family val="2"/>
    </font>
    <font>
      <b/>
      <vertAlign val="superscript"/>
      <sz val="11"/>
      <name val="Univers"/>
      <family val="2"/>
    </font>
    <font>
      <b/>
      <sz val="22"/>
      <name val="Univers"/>
      <family val="2"/>
    </font>
    <font>
      <b/>
      <sz val="13"/>
      <name val="Univers"/>
      <family val="2"/>
    </font>
    <font>
      <b/>
      <sz val="13"/>
      <color indexed="12"/>
      <name val="Univers"/>
      <family val="2"/>
    </font>
    <font>
      <vertAlign val="superscript"/>
      <sz val="12"/>
      <color theme="1"/>
      <name val="Univers"/>
      <family val="2"/>
    </font>
    <font>
      <sz val="18"/>
      <name val="Calibri"/>
      <family val="2"/>
      <scheme val="minor"/>
    </font>
    <font>
      <b/>
      <sz val="20"/>
      <name val="Univers"/>
      <family val="2"/>
    </font>
    <font>
      <b/>
      <sz val="15"/>
      <name val="Univers"/>
      <family val="2"/>
    </font>
    <font>
      <u/>
      <sz val="10"/>
      <color theme="1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6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57" fillId="20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76" fillId="0" borderId="0" applyNumberFormat="0" applyFill="0" applyBorder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79" fillId="0" borderId="80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33" borderId="0" applyNumberFormat="0" applyBorder="0" applyAlignment="0" applyProtection="0"/>
    <xf numFmtId="0" fontId="82" fillId="34" borderId="0" applyNumberFormat="0" applyBorder="0" applyAlignment="0" applyProtection="0"/>
    <xf numFmtId="0" fontId="83" fillId="35" borderId="81" applyNumberFormat="0" applyAlignment="0" applyProtection="0"/>
    <xf numFmtId="0" fontId="84" fillId="36" borderId="82" applyNumberFormat="0" applyAlignment="0" applyProtection="0"/>
    <xf numFmtId="0" fontId="85" fillId="36" borderId="81" applyNumberFormat="0" applyAlignment="0" applyProtection="0"/>
    <xf numFmtId="0" fontId="86" fillId="0" borderId="83" applyNumberFormat="0" applyFill="0" applyAlignment="0" applyProtection="0"/>
    <xf numFmtId="0" fontId="87" fillId="37" borderId="84" applyNumberFormat="0" applyAlignment="0" applyProtection="0"/>
    <xf numFmtId="0" fontId="88" fillId="0" borderId="0" applyNumberFormat="0" applyFill="0" applyBorder="0" applyAlignment="0" applyProtection="0"/>
    <xf numFmtId="0" fontId="2" fillId="38" borderId="85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86" applyNumberFormat="0" applyFill="0" applyAlignment="0" applyProtection="0"/>
    <xf numFmtId="0" fontId="9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91" fillId="42" borderId="0" applyNumberFormat="0" applyBorder="0" applyAlignment="0" applyProtection="0"/>
    <xf numFmtId="0" fontId="9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91" fillId="54" borderId="0" applyNumberFormat="0" applyBorder="0" applyAlignment="0" applyProtection="0"/>
    <xf numFmtId="0" fontId="91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91" fillId="62" borderId="0" applyNumberFormat="0" applyBorder="0" applyAlignment="0" applyProtection="0"/>
    <xf numFmtId="0" fontId="1" fillId="0" borderId="0"/>
    <xf numFmtId="0" fontId="3" fillId="0" borderId="0"/>
    <xf numFmtId="0" fontId="97" fillId="0" borderId="0"/>
    <xf numFmtId="0" fontId="97" fillId="0" borderId="0"/>
    <xf numFmtId="0" fontId="112" fillId="0" borderId="0" applyNumberFormat="0" applyFill="0" applyBorder="0" applyAlignment="0" applyProtection="0"/>
    <xf numFmtId="0" fontId="12" fillId="0" borderId="0"/>
    <xf numFmtId="0" fontId="97" fillId="0" borderId="0"/>
  </cellStyleXfs>
  <cellXfs count="1666">
    <xf numFmtId="0" fontId="0" fillId="0" borderId="0" xfId="0"/>
    <xf numFmtId="0" fontId="6" fillId="0" borderId="13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/>
    <xf numFmtId="0" fontId="7" fillId="0" borderId="0" xfId="0" applyFont="1"/>
    <xf numFmtId="0" fontId="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2" xfId="0" applyFont="1" applyBorder="1" applyProtection="1">
      <protection locked="0"/>
    </xf>
    <xf numFmtId="0" fontId="18" fillId="0" borderId="18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3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7" fillId="0" borderId="11" xfId="0" applyFont="1" applyBorder="1"/>
    <xf numFmtId="0" fontId="6" fillId="0" borderId="11" xfId="0" applyFont="1" applyBorder="1" applyAlignment="1">
      <alignment horizontal="right"/>
    </xf>
    <xf numFmtId="0" fontId="6" fillId="25" borderId="18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35" xfId="0" applyFont="1" applyBorder="1"/>
    <xf numFmtId="0" fontId="1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49" fontId="6" fillId="0" borderId="56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8" xfId="4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35" fillId="0" borderId="0" xfId="0" applyFont="1"/>
    <xf numFmtId="3" fontId="6" fillId="0" borderId="39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right" vertical="center"/>
    </xf>
    <xf numFmtId="1" fontId="17" fillId="0" borderId="65" xfId="0" applyNumberFormat="1" applyFont="1" applyBorder="1" applyAlignment="1">
      <alignment horizontal="right" vertical="center"/>
    </xf>
    <xf numFmtId="1" fontId="17" fillId="0" borderId="66" xfId="0" applyNumberFormat="1" applyFont="1" applyBorder="1" applyAlignment="1">
      <alignment horizontal="right" vertical="center"/>
    </xf>
    <xf numFmtId="1" fontId="17" fillId="0" borderId="18" xfId="0" applyNumberFormat="1" applyFont="1" applyBorder="1" applyAlignment="1">
      <alignment horizontal="right" vertical="center"/>
    </xf>
    <xf numFmtId="1" fontId="17" fillId="0" borderId="36" xfId="0" applyNumberFormat="1" applyFont="1" applyBorder="1" applyAlignment="1">
      <alignment horizontal="right" vertical="center"/>
    </xf>
    <xf numFmtId="1" fontId="17" fillId="0" borderId="25" xfId="0" applyNumberFormat="1" applyFont="1" applyBorder="1" applyAlignment="1">
      <alignment horizontal="right" vertical="center"/>
    </xf>
    <xf numFmtId="1" fontId="17" fillId="0" borderId="63" xfId="0" applyNumberFormat="1" applyFont="1" applyBorder="1" applyAlignment="1">
      <alignment horizontal="right" vertical="center"/>
    </xf>
    <xf numFmtId="1" fontId="17" fillId="0" borderId="26" xfId="0" applyNumberFormat="1" applyFont="1" applyBorder="1" applyAlignment="1">
      <alignment horizontal="right" vertical="center"/>
    </xf>
    <xf numFmtId="1" fontId="17" fillId="0" borderId="39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 wrapText="1"/>
    </xf>
    <xf numFmtId="1" fontId="17" fillId="0" borderId="52" xfId="0" applyNumberFormat="1" applyFont="1" applyBorder="1" applyAlignment="1">
      <alignment horizontal="right" vertical="center"/>
    </xf>
    <xf numFmtId="1" fontId="17" fillId="0" borderId="58" xfId="0" applyNumberFormat="1" applyFont="1" applyBorder="1" applyAlignment="1">
      <alignment horizontal="right" vertical="center"/>
    </xf>
    <xf numFmtId="1" fontId="17" fillId="0" borderId="27" xfId="0" applyNumberFormat="1" applyFont="1" applyBorder="1" applyAlignment="1">
      <alignment horizontal="right" vertical="center"/>
    </xf>
    <xf numFmtId="1" fontId="17" fillId="0" borderId="62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7" fillId="0" borderId="24" xfId="0" applyNumberFormat="1" applyFont="1" applyBorder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18" fillId="27" borderId="28" xfId="0" applyFont="1" applyFill="1" applyBorder="1" applyAlignment="1">
      <alignment horizontal="center" vertical="center"/>
    </xf>
    <xf numFmtId="0" fontId="18" fillId="27" borderId="22" xfId="0" applyFont="1" applyFill="1" applyBorder="1" applyAlignment="1">
      <alignment horizontal="center" vertical="center"/>
    </xf>
    <xf numFmtId="0" fontId="18" fillId="27" borderId="36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right" vertical="center"/>
    </xf>
    <xf numFmtId="0" fontId="13" fillId="0" borderId="0" xfId="41" applyFont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0" xfId="41" applyFont="1" applyProtection="1"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54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/>
    <xf numFmtId="0" fontId="7" fillId="0" borderId="2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62" fillId="0" borderId="0" xfId="39" applyFont="1" applyProtection="1">
      <protection locked="0"/>
    </xf>
    <xf numFmtId="0" fontId="63" fillId="0" borderId="0" xfId="39" applyFont="1" applyAlignment="1" applyProtection="1">
      <alignment horizontal="center" vertical="center"/>
      <protection locked="0"/>
    </xf>
    <xf numFmtId="0" fontId="63" fillId="0" borderId="0" xfId="39" applyFont="1" applyAlignment="1" applyProtection="1">
      <alignment vertical="center"/>
      <protection locked="0"/>
    </xf>
    <xf numFmtId="0" fontId="63" fillId="0" borderId="22" xfId="39" applyFont="1" applyBorder="1" applyAlignment="1" applyProtection="1">
      <alignment horizontal="right" vertical="center"/>
      <protection locked="0"/>
    </xf>
    <xf numFmtId="3" fontId="63" fillId="0" borderId="22" xfId="39" applyNumberFormat="1" applyFont="1" applyBorder="1" applyAlignment="1" applyProtection="1">
      <alignment vertical="center"/>
      <protection locked="0"/>
    </xf>
    <xf numFmtId="0" fontId="64" fillId="0" borderId="0" xfId="39" applyFont="1" applyAlignment="1" applyProtection="1">
      <alignment vertical="center"/>
      <protection locked="0"/>
    </xf>
    <xf numFmtId="9" fontId="63" fillId="0" borderId="0" xfId="44" applyFont="1" applyBorder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9" fontId="67" fillId="0" borderId="0" xfId="44" applyFont="1" applyAlignment="1" applyProtection="1">
      <alignment vertical="center"/>
      <protection locked="0"/>
    </xf>
    <xf numFmtId="0" fontId="63" fillId="0" borderId="0" xfId="39" applyFont="1" applyAlignment="1" applyProtection="1">
      <alignment horizontal="right" vertical="center"/>
      <protection locked="0"/>
    </xf>
    <xf numFmtId="165" fontId="67" fillId="0" borderId="0" xfId="44" applyNumberFormat="1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25" borderId="26" xfId="0" applyFont="1" applyFill="1" applyBorder="1" applyAlignment="1">
      <alignment vertical="center"/>
    </xf>
    <xf numFmtId="0" fontId="6" fillId="25" borderId="46" xfId="0" applyFont="1" applyFill="1" applyBorder="1" applyAlignment="1">
      <alignment vertical="center"/>
    </xf>
    <xf numFmtId="49" fontId="6" fillId="24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25" borderId="11" xfId="0" applyFont="1" applyFill="1" applyBorder="1" applyAlignment="1">
      <alignment horizontal="left" vertical="center"/>
    </xf>
    <xf numFmtId="49" fontId="6" fillId="24" borderId="75" xfId="0" applyNumberFormat="1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center" vertical="center"/>
    </xf>
    <xf numFmtId="49" fontId="6" fillId="24" borderId="56" xfId="0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16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7" fillId="0" borderId="64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72" xfId="0" applyFont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3" fontId="7" fillId="0" borderId="0" xfId="0" applyNumberFormat="1" applyFont="1" applyProtection="1">
      <protection locked="0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3" fontId="7" fillId="0" borderId="54" xfId="0" applyNumberFormat="1" applyFont="1" applyBorder="1" applyProtection="1">
      <protection locked="0"/>
    </xf>
    <xf numFmtId="0" fontId="18" fillId="24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24" borderId="14" xfId="0" applyNumberFormat="1" applyFont="1" applyFill="1" applyBorder="1" applyAlignment="1">
      <alignment vertical="center"/>
    </xf>
    <xf numFmtId="3" fontId="6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6" xfId="0" applyNumberFormat="1" applyFont="1" applyBorder="1" applyAlignment="1" applyProtection="1">
      <alignment horizontal="right" vertical="center" wrapText="1"/>
      <protection locked="0"/>
    </xf>
    <xf numFmtId="3" fontId="6" fillId="0" borderId="39" xfId="0" applyNumberFormat="1" applyFont="1" applyBorder="1" applyAlignment="1" applyProtection="1">
      <alignment horizontal="right" vertical="center" wrapText="1"/>
      <protection locked="0"/>
    </xf>
    <xf numFmtId="0" fontId="18" fillId="24" borderId="26" xfId="0" applyFont="1" applyFill="1" applyBorder="1" applyAlignment="1">
      <alignment horizontal="left" vertical="center"/>
    </xf>
    <xf numFmtId="49" fontId="6" fillId="24" borderId="38" xfId="0" applyNumberFormat="1" applyFont="1" applyFill="1" applyBorder="1" applyAlignment="1">
      <alignment vertical="center"/>
    </xf>
    <xf numFmtId="3" fontId="6" fillId="24" borderId="39" xfId="0" applyNumberFormat="1" applyFont="1" applyFill="1" applyBorder="1" applyAlignment="1" applyProtection="1">
      <alignment horizontal="right" vertical="center" wrapText="1"/>
      <protection locked="0"/>
    </xf>
    <xf numFmtId="0" fontId="18" fillId="24" borderId="23" xfId="0" applyFont="1" applyFill="1" applyBorder="1" applyAlignment="1">
      <alignment horizontal="left" vertical="center"/>
    </xf>
    <xf numFmtId="49" fontId="6" fillId="24" borderId="56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8" fillId="24" borderId="18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48" xfId="0" applyFont="1" applyBorder="1" applyAlignment="1">
      <alignment vertical="center"/>
    </xf>
    <xf numFmtId="0" fontId="28" fillId="0" borderId="48" xfId="0" applyFont="1" applyBorder="1" applyAlignment="1">
      <alignment horizontal="left" vertical="center"/>
    </xf>
    <xf numFmtId="0" fontId="7" fillId="0" borderId="48" xfId="0" applyFont="1" applyBorder="1"/>
    <xf numFmtId="0" fontId="18" fillId="0" borderId="1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18" xfId="0" applyBorder="1"/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2"/>
    </xf>
    <xf numFmtId="0" fontId="18" fillId="0" borderId="3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31" xfId="0" quotePrefix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11" fillId="0" borderId="11" xfId="41" applyFont="1" applyBorder="1" applyAlignment="1">
      <alignment horizontal="left" vertical="center"/>
    </xf>
    <xf numFmtId="0" fontId="9" fillId="0" borderId="0" xfId="41" applyFont="1" applyAlignment="1" applyProtection="1">
      <alignment horizontal="left"/>
      <protection locked="0"/>
    </xf>
    <xf numFmtId="0" fontId="9" fillId="0" borderId="0" xfId="41" applyFont="1" applyProtection="1">
      <protection locked="0"/>
    </xf>
    <xf numFmtId="0" fontId="9" fillId="0" borderId="16" xfId="41" applyFont="1" applyBorder="1" applyAlignment="1">
      <alignment horizontal="left"/>
    </xf>
    <xf numFmtId="0" fontId="9" fillId="0" borderId="15" xfId="41" applyFont="1" applyBorder="1" applyAlignment="1">
      <alignment horizontal="left"/>
    </xf>
    <xf numFmtId="0" fontId="11" fillId="0" borderId="15" xfId="41" applyFont="1" applyBorder="1"/>
    <xf numFmtId="0" fontId="9" fillId="0" borderId="14" xfId="41" applyFont="1" applyBorder="1" applyAlignment="1">
      <alignment horizontal="center"/>
    </xf>
    <xf numFmtId="0" fontId="11" fillId="0" borderId="0" xfId="41" applyFont="1"/>
    <xf numFmtId="0" fontId="9" fillId="0" borderId="0" xfId="41" applyFont="1" applyAlignment="1">
      <alignment horizontal="left"/>
    </xf>
    <xf numFmtId="0" fontId="28" fillId="0" borderId="0" xfId="0" applyFont="1" applyAlignment="1" applyProtection="1">
      <alignment horizontal="right" vertical="center"/>
      <protection locked="0"/>
    </xf>
    <xf numFmtId="0" fontId="9" fillId="0" borderId="0" xfId="41" applyFont="1" applyAlignment="1" applyProtection="1">
      <alignment horizontal="left" vertical="center"/>
      <protection locked="0"/>
    </xf>
    <xf numFmtId="0" fontId="11" fillId="0" borderId="0" xfId="41" applyFont="1" applyAlignment="1">
      <alignment vertical="center"/>
    </xf>
    <xf numFmtId="0" fontId="9" fillId="0" borderId="0" xfId="41" applyFont="1" applyAlignment="1">
      <alignment horizontal="left" vertical="center"/>
    </xf>
    <xf numFmtId="0" fontId="70" fillId="0" borderId="0" xfId="41" applyFont="1" applyAlignment="1">
      <alignment vertical="center"/>
    </xf>
    <xf numFmtId="0" fontId="9" fillId="0" borderId="48" xfId="41" applyFont="1" applyBorder="1" applyAlignment="1">
      <alignment vertical="center"/>
    </xf>
    <xf numFmtId="0" fontId="9" fillId="0" borderId="0" xfId="41" applyFont="1" applyAlignment="1">
      <alignment horizontal="centerContinuous"/>
    </xf>
    <xf numFmtId="0" fontId="71" fillId="0" borderId="0" xfId="41" applyFont="1" applyAlignment="1">
      <alignment horizontal="left"/>
    </xf>
    <xf numFmtId="0" fontId="11" fillId="0" borderId="0" xfId="41" applyFont="1" applyAlignment="1">
      <alignment horizontal="left"/>
    </xf>
    <xf numFmtId="0" fontId="11" fillId="0" borderId="48" xfId="41" applyFont="1" applyBorder="1"/>
    <xf numFmtId="0" fontId="9" fillId="0" borderId="18" xfId="38" applyFont="1" applyBorder="1" applyAlignment="1">
      <alignment horizontal="center" vertical="center"/>
    </xf>
    <xf numFmtId="0" fontId="18" fillId="24" borderId="56" xfId="41" applyFont="1" applyFill="1" applyBorder="1" applyAlignment="1">
      <alignment horizontal="left" vertical="center"/>
    </xf>
    <xf numFmtId="0" fontId="18" fillId="24" borderId="40" xfId="38" applyFont="1" applyFill="1" applyBorder="1" applyAlignment="1">
      <alignment vertical="center"/>
    </xf>
    <xf numFmtId="3" fontId="17" fillId="24" borderId="40" xfId="41" applyNumberFormat="1" applyFont="1" applyFill="1" applyBorder="1" applyAlignment="1" applyProtection="1">
      <alignment horizontal="right" vertical="center"/>
      <protection locked="0"/>
    </xf>
    <xf numFmtId="3" fontId="17" fillId="24" borderId="10" xfId="41" applyNumberFormat="1" applyFont="1" applyFill="1" applyBorder="1" applyAlignment="1" applyProtection="1">
      <alignment horizontal="right" vertical="center"/>
      <protection locked="0"/>
    </xf>
    <xf numFmtId="3" fontId="17" fillId="24" borderId="21" xfId="41" applyNumberFormat="1" applyFont="1" applyFill="1" applyBorder="1" applyAlignment="1" applyProtection="1">
      <alignment horizontal="right" vertical="center"/>
      <protection locked="0"/>
    </xf>
    <xf numFmtId="0" fontId="18" fillId="0" borderId="12" xfId="41" applyFont="1" applyBorder="1" applyAlignment="1">
      <alignment horizontal="left" vertical="center"/>
    </xf>
    <xf numFmtId="0" fontId="17" fillId="0" borderId="25" xfId="38" applyFont="1" applyBorder="1" applyAlignment="1">
      <alignment horizontal="left" vertical="center" indent="1"/>
    </xf>
    <xf numFmtId="3" fontId="17" fillId="0" borderId="20" xfId="41" applyNumberFormat="1" applyFont="1" applyBorder="1" applyAlignment="1" applyProtection="1">
      <alignment horizontal="right" vertical="center"/>
      <protection locked="0"/>
    </xf>
    <xf numFmtId="3" fontId="17" fillId="0" borderId="0" xfId="41" applyNumberFormat="1" applyFont="1" applyAlignment="1" applyProtection="1">
      <alignment horizontal="right" vertical="center"/>
      <protection locked="0"/>
    </xf>
    <xf numFmtId="3" fontId="17" fillId="0" borderId="25" xfId="41" applyNumberFormat="1" applyFont="1" applyBorder="1" applyAlignment="1" applyProtection="1">
      <alignment horizontal="right" vertical="center"/>
      <protection locked="0"/>
    </xf>
    <xf numFmtId="0" fontId="17" fillId="0" borderId="25" xfId="38" applyFont="1" applyBorder="1" applyAlignment="1">
      <alignment horizontal="left" vertical="center" indent="2"/>
    </xf>
    <xf numFmtId="3" fontId="17" fillId="26" borderId="20" xfId="41" applyNumberFormat="1" applyFont="1" applyFill="1" applyBorder="1" applyAlignment="1" applyProtection="1">
      <alignment horizontal="left" vertical="center"/>
      <protection locked="0"/>
    </xf>
    <xf numFmtId="3" fontId="17" fillId="26" borderId="0" xfId="41" applyNumberFormat="1" applyFont="1" applyFill="1" applyAlignment="1" applyProtection="1">
      <alignment horizontal="left" vertical="center"/>
      <protection locked="0"/>
    </xf>
    <xf numFmtId="3" fontId="17" fillId="26" borderId="25" xfId="41" applyNumberFormat="1" applyFont="1" applyFill="1" applyBorder="1" applyAlignment="1" applyProtection="1">
      <alignment horizontal="left" vertical="center"/>
      <protection locked="0"/>
    </xf>
    <xf numFmtId="0" fontId="17" fillId="0" borderId="18" xfId="38" applyFont="1" applyBorder="1" applyAlignment="1">
      <alignment horizontal="left" vertical="center" indent="2"/>
    </xf>
    <xf numFmtId="3" fontId="17" fillId="24" borderId="20" xfId="41" applyNumberFormat="1" applyFont="1" applyFill="1" applyBorder="1" applyAlignment="1" applyProtection="1">
      <alignment horizontal="right" vertical="center"/>
      <protection locked="0"/>
    </xf>
    <xf numFmtId="3" fontId="17" fillId="24" borderId="0" xfId="41" applyNumberFormat="1" applyFont="1" applyFill="1" applyAlignment="1" applyProtection="1">
      <alignment horizontal="right" vertical="center"/>
      <protection locked="0"/>
    </xf>
    <xf numFmtId="3" fontId="17" fillId="24" borderId="25" xfId="41" applyNumberFormat="1" applyFont="1" applyFill="1" applyBorder="1" applyAlignment="1" applyProtection="1">
      <alignment horizontal="right" vertical="center"/>
      <protection locked="0"/>
    </xf>
    <xf numFmtId="0" fontId="17" fillId="0" borderId="26" xfId="38" applyFont="1" applyBorder="1" applyAlignment="1">
      <alignment horizontal="left" vertical="center" indent="2"/>
    </xf>
    <xf numFmtId="3" fontId="17" fillId="0" borderId="20" xfId="41" applyNumberFormat="1" applyFont="1" applyBorder="1" applyAlignment="1" applyProtection="1">
      <alignment horizontal="left" vertical="center"/>
      <protection locked="0"/>
    </xf>
    <xf numFmtId="3" fontId="17" fillId="0" borderId="0" xfId="41" applyNumberFormat="1" applyFont="1" applyAlignment="1" applyProtection="1">
      <alignment horizontal="left" vertical="center"/>
      <protection locked="0"/>
    </xf>
    <xf numFmtId="3" fontId="17" fillId="0" borderId="25" xfId="41" applyNumberFormat="1" applyFont="1" applyBorder="1" applyAlignment="1" applyProtection="1">
      <alignment horizontal="left" vertical="center"/>
      <protection locked="0"/>
    </xf>
    <xf numFmtId="0" fontId="18" fillId="0" borderId="13" xfId="41" applyFont="1" applyBorder="1" applyAlignment="1">
      <alignment horizontal="left" vertical="center"/>
    </xf>
    <xf numFmtId="0" fontId="18" fillId="24" borderId="12" xfId="41" applyFont="1" applyFill="1" applyBorder="1" applyAlignment="1">
      <alignment horizontal="left" vertical="center"/>
    </xf>
    <xf numFmtId="0" fontId="18" fillId="24" borderId="20" xfId="38" applyFont="1" applyFill="1" applyBorder="1" applyAlignment="1">
      <alignment vertical="center"/>
    </xf>
    <xf numFmtId="0" fontId="17" fillId="0" borderId="11" xfId="38" applyFont="1" applyBorder="1" applyAlignment="1">
      <alignment horizontal="left" vertical="center" indent="2"/>
    </xf>
    <xf numFmtId="0" fontId="18" fillId="0" borderId="31" xfId="41" applyFont="1" applyBorder="1" applyAlignment="1">
      <alignment horizontal="left" vertical="center"/>
    </xf>
    <xf numFmtId="0" fontId="17" fillId="0" borderId="19" xfId="38" applyFont="1" applyBorder="1" applyAlignment="1">
      <alignment horizontal="left" vertical="center" indent="2"/>
    </xf>
    <xf numFmtId="0" fontId="11" fillId="26" borderId="0" xfId="38" applyFont="1" applyFill="1" applyAlignment="1">
      <alignment horizontal="left"/>
    </xf>
    <xf numFmtId="0" fontId="11" fillId="26" borderId="0" xfId="41" applyFont="1" applyFill="1"/>
    <xf numFmtId="0" fontId="11" fillId="26" borderId="0" xfId="41" applyFont="1" applyFill="1" applyProtection="1">
      <protection locked="0"/>
    </xf>
    <xf numFmtId="0" fontId="11" fillId="0" borderId="0" xfId="41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36" fillId="0" borderId="0" xfId="0" applyFont="1"/>
    <xf numFmtId="0" fontId="7" fillId="0" borderId="0" xfId="0" quotePrefix="1" applyFont="1"/>
    <xf numFmtId="0" fontId="11" fillId="0" borderId="15" xfId="0" applyFont="1" applyBorder="1"/>
    <xf numFmtId="0" fontId="11" fillId="0" borderId="35" xfId="0" applyFont="1" applyBorder="1"/>
    <xf numFmtId="0" fontId="11" fillId="0" borderId="48" xfId="0" applyFont="1" applyBorder="1"/>
    <xf numFmtId="0" fontId="11" fillId="0" borderId="68" xfId="0" applyFont="1" applyBorder="1"/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72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1" fillId="0" borderId="18" xfId="0" applyFont="1" applyBorder="1"/>
    <xf numFmtId="49" fontId="6" fillId="31" borderId="12" xfId="0" applyNumberFormat="1" applyFont="1" applyFill="1" applyBorder="1" applyAlignment="1">
      <alignment horizontal="left" vertical="center"/>
    </xf>
    <xf numFmtId="49" fontId="6" fillId="31" borderId="14" xfId="0" applyNumberFormat="1" applyFont="1" applyFill="1" applyBorder="1" applyAlignment="1">
      <alignment horizontal="left" vertical="center"/>
    </xf>
    <xf numFmtId="0" fontId="6" fillId="31" borderId="14" xfId="0" applyFont="1" applyFill="1" applyBorder="1" applyAlignment="1">
      <alignment horizontal="left" vertical="center"/>
    </xf>
    <xf numFmtId="0" fontId="18" fillId="31" borderId="14" xfId="0" applyFont="1" applyFill="1" applyBorder="1" applyAlignment="1">
      <alignment horizontal="left" vertical="center"/>
    </xf>
    <xf numFmtId="0" fontId="75" fillId="0" borderId="18" xfId="38" applyFont="1" applyBorder="1" applyAlignment="1">
      <alignment horizontal="left" vertical="center"/>
    </xf>
    <xf numFmtId="0" fontId="9" fillId="0" borderId="28" xfId="41" applyFont="1" applyBorder="1" applyAlignment="1">
      <alignment horizontal="center" vertical="center" wrapText="1"/>
    </xf>
    <xf numFmtId="0" fontId="7" fillId="31" borderId="11" xfId="0" applyFont="1" applyFill="1" applyBorder="1" applyAlignment="1" applyProtection="1">
      <alignment vertical="center"/>
      <protection locked="0"/>
    </xf>
    <xf numFmtId="0" fontId="18" fillId="31" borderId="59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7" fillId="24" borderId="18" xfId="0" applyFont="1" applyFill="1" applyBorder="1" applyAlignment="1" applyProtection="1">
      <alignment horizontal="right" vertical="center"/>
      <protection locked="0"/>
    </xf>
    <xf numFmtId="0" fontId="7" fillId="31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24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0" fontId="17" fillId="31" borderId="26" xfId="0" applyFont="1" applyFill="1" applyBorder="1" applyAlignment="1" applyProtection="1">
      <alignment horizontal="right" vertical="center"/>
      <protection locked="0"/>
    </xf>
    <xf numFmtId="0" fontId="17" fillId="31" borderId="41" xfId="0" applyFont="1" applyFill="1" applyBorder="1" applyAlignment="1" applyProtection="1">
      <alignment horizontal="right" vertical="center"/>
      <protection locked="0"/>
    </xf>
    <xf numFmtId="0" fontId="17" fillId="31" borderId="18" xfId="0" applyFont="1" applyFill="1" applyBorder="1" applyAlignment="1" applyProtection="1">
      <alignment horizontal="right" vertical="center"/>
      <protection locked="0"/>
    </xf>
    <xf numFmtId="0" fontId="17" fillId="24" borderId="26" xfId="0" applyFont="1" applyFill="1" applyBorder="1" applyAlignment="1" applyProtection="1">
      <alignment horizontal="right" vertical="center"/>
      <protection locked="0"/>
    </xf>
    <xf numFmtId="0" fontId="17" fillId="24" borderId="41" xfId="0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horizontal="right" vertical="center"/>
      <protection locked="0"/>
    </xf>
    <xf numFmtId="0" fontId="17" fillId="24" borderId="18" xfId="0" applyFont="1" applyFill="1" applyBorder="1" applyAlignment="1" applyProtection="1">
      <alignment horizontal="right" vertical="center"/>
      <protection locked="0"/>
    </xf>
    <xf numFmtId="0" fontId="17" fillId="24" borderId="28" xfId="0" applyFont="1" applyFill="1" applyBorder="1" applyAlignment="1" applyProtection="1">
      <alignment horizontal="right" vertical="center"/>
      <protection locked="0"/>
    </xf>
    <xf numFmtId="0" fontId="17" fillId="31" borderId="28" xfId="0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58" xfId="0" applyFont="1" applyBorder="1" applyAlignment="1" applyProtection="1">
      <alignment vertical="center"/>
      <protection locked="0"/>
    </xf>
    <xf numFmtId="0" fontId="17" fillId="24" borderId="18" xfId="41" applyFont="1" applyFill="1" applyBorder="1" applyAlignment="1" applyProtection="1">
      <alignment horizontal="right" vertical="center"/>
      <protection locked="0"/>
    </xf>
    <xf numFmtId="0" fontId="17" fillId="24" borderId="22" xfId="41" applyFont="1" applyFill="1" applyBorder="1" applyAlignment="1" applyProtection="1">
      <alignment horizontal="right" vertical="center"/>
      <protection locked="0"/>
    </xf>
    <xf numFmtId="0" fontId="17" fillId="24" borderId="28" xfId="41" applyFont="1" applyFill="1" applyBorder="1" applyAlignment="1" applyProtection="1">
      <alignment horizontal="right" vertical="center"/>
      <protection locked="0"/>
    </xf>
    <xf numFmtId="0" fontId="17" fillId="0" borderId="18" xfId="41" applyFont="1" applyBorder="1" applyAlignment="1" applyProtection="1">
      <alignment horizontal="right" vertical="center"/>
      <protection locked="0"/>
    </xf>
    <xf numFmtId="0" fontId="17" fillId="0" borderId="22" xfId="41" applyFont="1" applyBorder="1" applyAlignment="1" applyProtection="1">
      <alignment horizontal="right" vertical="center"/>
      <protection locked="0"/>
    </xf>
    <xf numFmtId="0" fontId="17" fillId="0" borderId="28" xfId="41" applyFont="1" applyBorder="1" applyAlignment="1" applyProtection="1">
      <alignment horizontal="right" vertical="center"/>
      <protection locked="0"/>
    </xf>
    <xf numFmtId="0" fontId="17" fillId="26" borderId="26" xfId="41" applyFont="1" applyFill="1" applyBorder="1" applyAlignment="1" applyProtection="1">
      <alignment horizontal="left" vertical="center"/>
      <protection locked="0"/>
    </xf>
    <xf numFmtId="0" fontId="17" fillId="26" borderId="44" xfId="41" applyFont="1" applyFill="1" applyBorder="1" applyAlignment="1" applyProtection="1">
      <alignment horizontal="left" vertical="center"/>
      <protection locked="0"/>
    </xf>
    <xf numFmtId="0" fontId="17" fillId="26" borderId="41" xfId="41" applyFont="1" applyFill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right" vertical="center"/>
      <protection locked="0"/>
    </xf>
    <xf numFmtId="0" fontId="17" fillId="0" borderId="41" xfId="41" applyFont="1" applyBorder="1" applyAlignment="1" applyProtection="1">
      <alignment horizontal="right" vertical="center"/>
      <protection locked="0"/>
    </xf>
    <xf numFmtId="0" fontId="17" fillId="24" borderId="26" xfId="41" applyFont="1" applyFill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left" vertical="center"/>
      <protection locked="0"/>
    </xf>
    <xf numFmtId="0" fontId="17" fillId="0" borderId="41" xfId="41" applyFont="1" applyBorder="1" applyAlignment="1" applyProtection="1">
      <alignment horizontal="left" vertical="center"/>
      <protection locked="0"/>
    </xf>
    <xf numFmtId="0" fontId="17" fillId="0" borderId="52" xfId="41" applyFont="1" applyBorder="1" applyAlignment="1" applyProtection="1">
      <alignment horizontal="right" vertical="center"/>
      <protection locked="0"/>
    </xf>
    <xf numFmtId="0" fontId="17" fillId="0" borderId="60" xfId="4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9" fillId="0" borderId="0" xfId="0" applyFont="1"/>
    <xf numFmtId="0" fontId="92" fillId="0" borderId="0" xfId="0" applyFont="1" applyAlignment="1">
      <alignment vertical="top" wrapText="1"/>
    </xf>
    <xf numFmtId="0" fontId="69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 indent="2"/>
    </xf>
    <xf numFmtId="0" fontId="94" fillId="0" borderId="0" xfId="0" applyFont="1" applyAlignment="1">
      <alignment horizontal="left" vertical="top" wrapText="1"/>
    </xf>
    <xf numFmtId="0" fontId="69" fillId="0" borderId="0" xfId="0" applyFont="1" applyAlignment="1">
      <alignment vertical="top"/>
    </xf>
    <xf numFmtId="0" fontId="18" fillId="0" borderId="11" xfId="0" quotePrefix="1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4" fillId="0" borderId="22" xfId="0" applyFont="1" applyBorder="1" applyAlignment="1">
      <alignment horizontal="centerContinuous"/>
    </xf>
    <xf numFmtId="0" fontId="94" fillId="0" borderId="49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15" xfId="0" applyFont="1" applyBorder="1" applyAlignment="1">
      <alignment horizontal="left"/>
    </xf>
    <xf numFmtId="0" fontId="94" fillId="0" borderId="16" xfId="0" applyFont="1" applyBorder="1" applyAlignment="1">
      <alignment horizontal="center"/>
    </xf>
    <xf numFmtId="0" fontId="94" fillId="0" borderId="0" xfId="0" applyFont="1"/>
    <xf numFmtId="0" fontId="69" fillId="0" borderId="0" xfId="0" applyFont="1" applyAlignment="1">
      <alignment horizontal="left"/>
    </xf>
    <xf numFmtId="0" fontId="41" fillId="0" borderId="0" xfId="0" applyFont="1"/>
    <xf numFmtId="0" fontId="63" fillId="0" borderId="40" xfId="39" applyFont="1" applyBorder="1" applyAlignment="1" applyProtection="1">
      <alignment vertical="center" wrapText="1"/>
      <protection locked="0"/>
    </xf>
    <xf numFmtId="0" fontId="63" fillId="0" borderId="20" xfId="39" applyFont="1" applyBorder="1" applyAlignment="1" applyProtection="1">
      <alignment vertical="center" wrapText="1"/>
      <protection locked="0"/>
    </xf>
    <xf numFmtId="0" fontId="63" fillId="0" borderId="28" xfId="39" applyFont="1" applyBorder="1" applyAlignment="1" applyProtection="1">
      <alignment vertical="center" wrapText="1"/>
      <protection locked="0"/>
    </xf>
    <xf numFmtId="0" fontId="63" fillId="0" borderId="40" xfId="39" applyFont="1" applyBorder="1" applyAlignment="1" applyProtection="1">
      <alignment horizontal="center" vertical="center"/>
      <protection locked="0"/>
    </xf>
    <xf numFmtId="0" fontId="63" fillId="0" borderId="20" xfId="39" applyFont="1" applyBorder="1" applyAlignment="1" applyProtection="1">
      <alignment horizontal="center" vertical="center"/>
      <protection locked="0"/>
    </xf>
    <xf numFmtId="9" fontId="63" fillId="0" borderId="46" xfId="44" applyFont="1" applyBorder="1" applyAlignment="1" applyProtection="1">
      <alignment vertical="center"/>
      <protection locked="0"/>
    </xf>
    <xf numFmtId="0" fontId="63" fillId="0" borderId="28" xfId="39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9" fontId="63" fillId="29" borderId="20" xfId="44" applyFont="1" applyFill="1" applyBorder="1" applyProtection="1">
      <protection locked="0"/>
    </xf>
    <xf numFmtId="0" fontId="3" fillId="0" borderId="0" xfId="39" applyFont="1" applyProtection="1">
      <protection locked="0"/>
    </xf>
    <xf numFmtId="0" fontId="6" fillId="29" borderId="20" xfId="0" applyFont="1" applyFill="1" applyBorder="1" applyAlignment="1" applyProtection="1">
      <alignment vertical="center"/>
      <protection locked="0"/>
    </xf>
    <xf numFmtId="0" fontId="67" fillId="0" borderId="0" xfId="39" applyFont="1" applyAlignment="1" applyProtection="1">
      <alignment vertical="center"/>
      <protection locked="0"/>
    </xf>
    <xf numFmtId="0" fontId="63" fillId="0" borderId="25" xfId="39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38" fillId="0" borderId="0" xfId="0" applyFont="1" applyAlignment="1">
      <alignment horizontal="right" vertical="center"/>
    </xf>
    <xf numFmtId="0" fontId="39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8" fillId="0" borderId="22" xfId="0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horizontal="right" vertical="center"/>
    </xf>
    <xf numFmtId="0" fontId="17" fillId="0" borderId="26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/>
    </xf>
    <xf numFmtId="49" fontId="17" fillId="0" borderId="26" xfId="38" applyNumberFormat="1" applyFont="1" applyBorder="1" applyAlignment="1">
      <alignment vertical="center" wrapText="1"/>
    </xf>
    <xf numFmtId="0" fontId="17" fillId="0" borderId="26" xfId="38" applyFont="1" applyBorder="1" applyAlignment="1">
      <alignment horizontal="left" vertical="center"/>
    </xf>
    <xf numFmtId="0" fontId="17" fillId="0" borderId="18" xfId="38" applyFont="1" applyBorder="1" applyAlignment="1">
      <alignment horizontal="left" vertical="center"/>
    </xf>
    <xf numFmtId="0" fontId="17" fillId="24" borderId="23" xfId="38" applyFont="1" applyFill="1" applyBorder="1" applyAlignment="1">
      <alignment horizontal="left" vertical="center" wrapText="1"/>
    </xf>
    <xf numFmtId="0" fontId="17" fillId="0" borderId="52" xfId="38" applyFont="1" applyBorder="1" applyAlignment="1">
      <alignment horizontal="left" vertical="center"/>
    </xf>
    <xf numFmtId="3" fontId="17" fillId="0" borderId="28" xfId="41" applyNumberFormat="1" applyFont="1" applyBorder="1" applyAlignment="1" applyProtection="1">
      <alignment horizontal="right" vertical="center"/>
      <protection locked="0"/>
    </xf>
    <xf numFmtId="3" fontId="17" fillId="0" borderId="22" xfId="41" applyNumberFormat="1" applyFont="1" applyBorder="1" applyAlignment="1" applyProtection="1">
      <alignment horizontal="right" vertical="center"/>
      <protection locked="0"/>
    </xf>
    <xf numFmtId="3" fontId="17" fillId="0" borderId="54" xfId="41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98" fillId="64" borderId="87" xfId="92" applyFont="1" applyFill="1" applyBorder="1" applyAlignment="1" applyProtection="1">
      <alignment horizontal="center" vertical="top"/>
      <protection locked="0"/>
    </xf>
    <xf numFmtId="0" fontId="98" fillId="64" borderId="88" xfId="92" applyFont="1" applyFill="1" applyBorder="1" applyAlignment="1" applyProtection="1">
      <alignment horizontal="center" vertical="top"/>
      <protection locked="0"/>
    </xf>
    <xf numFmtId="0" fontId="59" fillId="64" borderId="89" xfId="92" applyFont="1" applyFill="1" applyBorder="1" applyAlignment="1" applyProtection="1">
      <alignment horizontal="center" vertical="top"/>
      <protection locked="0"/>
    </xf>
    <xf numFmtId="0" fontId="99" fillId="0" borderId="0" xfId="0" applyFont="1" applyAlignment="1">
      <alignment vertical="center"/>
    </xf>
    <xf numFmtId="0" fontId="100" fillId="0" borderId="50" xfId="92" applyFont="1" applyBorder="1" applyAlignment="1">
      <alignment horizontal="left"/>
    </xf>
    <xf numFmtId="0" fontId="100" fillId="0" borderId="51" xfId="92" applyFont="1" applyBorder="1" applyAlignment="1">
      <alignment horizontal="left"/>
    </xf>
    <xf numFmtId="0" fontId="100" fillId="0" borderId="90" xfId="0" applyFont="1" applyBorder="1" applyAlignment="1">
      <alignment horizontal="right" vertical="center"/>
    </xf>
    <xf numFmtId="0" fontId="44" fillId="0" borderId="91" xfId="92" applyFont="1" applyBorder="1" applyAlignment="1">
      <alignment horizontal="center"/>
    </xf>
    <xf numFmtId="0" fontId="100" fillId="0" borderId="29" xfId="92" applyFont="1" applyBorder="1" applyAlignment="1">
      <alignment horizontal="left"/>
    </xf>
    <xf numFmtId="0" fontId="100" fillId="0" borderId="0" xfId="92" applyFont="1" applyAlignment="1">
      <alignment horizontal="left"/>
    </xf>
    <xf numFmtId="0" fontId="100" fillId="0" borderId="76" xfId="0" applyFont="1" applyBorder="1" applyAlignment="1">
      <alignment horizontal="right" vertical="center"/>
    </xf>
    <xf numFmtId="0" fontId="44" fillId="0" borderId="76" xfId="92" applyFont="1" applyBorder="1" applyAlignment="1">
      <alignment horizontal="center"/>
    </xf>
    <xf numFmtId="0" fontId="100" fillId="0" borderId="92" xfId="92" applyFont="1" applyBorder="1" applyAlignment="1">
      <alignment horizontal="left" wrapText="1"/>
    </xf>
    <xf numFmtId="0" fontId="100" fillId="0" borderId="93" xfId="92" applyFont="1" applyBorder="1" applyAlignment="1">
      <alignment wrapText="1"/>
    </xf>
    <xf numFmtId="0" fontId="99" fillId="0" borderId="76" xfId="0" applyFont="1" applyBorder="1" applyAlignment="1">
      <alignment vertical="center"/>
    </xf>
    <xf numFmtId="0" fontId="100" fillId="0" borderId="94" xfId="92" applyFont="1" applyBorder="1" applyAlignment="1">
      <alignment horizontal="left" wrapText="1"/>
    </xf>
    <xf numFmtId="0" fontId="100" fillId="0" borderId="7" xfId="92" applyFont="1" applyBorder="1" applyAlignment="1">
      <alignment wrapText="1"/>
    </xf>
    <xf numFmtId="0" fontId="100" fillId="0" borderId="29" xfId="92" applyFont="1" applyBorder="1" applyAlignment="1">
      <alignment horizontal="left" wrapText="1"/>
    </xf>
    <xf numFmtId="0" fontId="100" fillId="0" borderId="0" xfId="92" applyFont="1" applyAlignment="1">
      <alignment wrapText="1"/>
    </xf>
    <xf numFmtId="0" fontId="101" fillId="0" borderId="76" xfId="0" applyFont="1" applyBorder="1" applyAlignment="1">
      <alignment vertical="center"/>
    </xf>
    <xf numFmtId="0" fontId="100" fillId="0" borderId="0" xfId="92" applyFont="1" applyAlignment="1">
      <alignment horizontal="left" wrapText="1"/>
    </xf>
    <xf numFmtId="0" fontId="100" fillId="0" borderId="76" xfId="92" applyFont="1" applyBorder="1" applyAlignment="1">
      <alignment horizontal="right" wrapText="1"/>
    </xf>
    <xf numFmtId="0" fontId="100" fillId="0" borderId="30" xfId="92" applyFont="1" applyBorder="1" applyAlignment="1">
      <alignment horizontal="left" wrapText="1"/>
    </xf>
    <xf numFmtId="0" fontId="100" fillId="0" borderId="95" xfId="92" applyFont="1" applyBorder="1" applyAlignment="1">
      <alignment horizontal="right" wrapText="1"/>
    </xf>
    <xf numFmtId="0" fontId="101" fillId="0" borderId="90" xfId="0" applyFont="1" applyBorder="1" applyAlignment="1">
      <alignment horizontal="right" vertical="center"/>
    </xf>
    <xf numFmtId="0" fontId="101" fillId="0" borderId="76" xfId="92" applyFont="1" applyBorder="1" applyAlignment="1">
      <alignment horizontal="right" wrapText="1"/>
    </xf>
    <xf numFmtId="0" fontId="100" fillId="0" borderId="55" xfId="92" applyFont="1" applyBorder="1" applyAlignment="1">
      <alignment wrapText="1"/>
    </xf>
    <xf numFmtId="0" fontId="100" fillId="0" borderId="96" xfId="92" applyFont="1" applyBorder="1" applyAlignment="1">
      <alignment horizontal="left" wrapText="1"/>
    </xf>
    <xf numFmtId="0" fontId="100" fillId="0" borderId="15" xfId="92" applyFont="1" applyBorder="1" applyAlignment="1">
      <alignment wrapText="1"/>
    </xf>
    <xf numFmtId="0" fontId="101" fillId="0" borderId="91" xfId="92" applyFont="1" applyBorder="1" applyAlignment="1">
      <alignment horizontal="right" wrapText="1"/>
    </xf>
    <xf numFmtId="0" fontId="100" fillId="0" borderId="50" xfId="92" applyFont="1" applyBorder="1" applyAlignment="1">
      <alignment horizontal="left" wrapText="1"/>
    </xf>
    <xf numFmtId="0" fontId="100" fillId="0" borderId="51" xfId="92" applyFont="1" applyBorder="1" applyAlignment="1">
      <alignment wrapText="1"/>
    </xf>
    <xf numFmtId="0" fontId="101" fillId="0" borderId="90" xfId="92" applyFont="1" applyBorder="1" applyAlignment="1">
      <alignment horizontal="right" wrapText="1"/>
    </xf>
    <xf numFmtId="0" fontId="100" fillId="0" borderId="97" xfId="92" applyFont="1" applyBorder="1" applyAlignment="1">
      <alignment wrapText="1"/>
    </xf>
    <xf numFmtId="0" fontId="100" fillId="0" borderId="98" xfId="92" applyFont="1" applyBorder="1" applyAlignment="1">
      <alignment horizontal="left" wrapText="1"/>
    </xf>
    <xf numFmtId="0" fontId="101" fillId="0" borderId="99" xfId="92" applyFont="1" applyBorder="1" applyAlignment="1">
      <alignment horizontal="right" wrapText="1"/>
    </xf>
    <xf numFmtId="0" fontId="101" fillId="0" borderId="76" xfId="92" applyFont="1" applyBorder="1" applyAlignment="1">
      <alignment wrapText="1"/>
    </xf>
    <xf numFmtId="0" fontId="100" fillId="0" borderId="100" xfId="92" applyFont="1" applyBorder="1" applyAlignment="1">
      <alignment horizontal="left" wrapText="1"/>
    </xf>
    <xf numFmtId="0" fontId="100" fillId="0" borderId="101" xfId="92" applyFont="1" applyBorder="1" applyAlignment="1">
      <alignment horizontal="right" wrapText="1"/>
    </xf>
    <xf numFmtId="0" fontId="100" fillId="0" borderId="102" xfId="92" applyFont="1" applyBorder="1" applyAlignment="1">
      <alignment horizontal="left" wrapText="1"/>
    </xf>
    <xf numFmtId="0" fontId="101" fillId="0" borderId="103" xfId="92" applyFont="1" applyBorder="1" applyAlignment="1">
      <alignment horizontal="right" wrapText="1"/>
    </xf>
    <xf numFmtId="0" fontId="100" fillId="0" borderId="104" xfId="92" applyFont="1" applyBorder="1" applyAlignment="1">
      <alignment horizontal="right" wrapText="1"/>
    </xf>
    <xf numFmtId="0" fontId="100" fillId="0" borderId="105" xfId="92" applyFont="1" applyBorder="1" applyAlignment="1">
      <alignment horizontal="left" wrapText="1"/>
    </xf>
    <xf numFmtId="0" fontId="100" fillId="0" borderId="106" xfId="92" applyFont="1" applyBorder="1" applyAlignment="1">
      <alignment wrapText="1"/>
    </xf>
    <xf numFmtId="0" fontId="100" fillId="0" borderId="107" xfId="92" applyFont="1" applyBorder="1" applyAlignment="1">
      <alignment horizontal="right" wrapText="1"/>
    </xf>
    <xf numFmtId="0" fontId="101" fillId="0" borderId="104" xfId="92" applyFont="1" applyBorder="1" applyAlignment="1">
      <alignment horizontal="right" wrapText="1"/>
    </xf>
    <xf numFmtId="0" fontId="100" fillId="0" borderId="108" xfId="92" applyFont="1" applyBorder="1" applyAlignment="1">
      <alignment horizontal="left" wrapText="1"/>
    </xf>
    <xf numFmtId="0" fontId="100" fillId="0" borderId="109" xfId="92" applyFont="1" applyBorder="1" applyAlignment="1">
      <alignment wrapText="1"/>
    </xf>
    <xf numFmtId="0" fontId="100" fillId="0" borderId="110" xfId="92" applyFont="1" applyBorder="1" applyAlignment="1">
      <alignment horizontal="right" wrapText="1"/>
    </xf>
    <xf numFmtId="0" fontId="100" fillId="0" borderId="111" xfId="92" applyFont="1" applyBorder="1" applyAlignment="1">
      <alignment horizontal="left" wrapText="1"/>
    </xf>
    <xf numFmtId="0" fontId="100" fillId="0" borderId="112" xfId="92" applyFont="1" applyBorder="1" applyAlignment="1">
      <alignment wrapText="1"/>
    </xf>
    <xf numFmtId="0" fontId="100" fillId="0" borderId="113" xfId="92" applyFont="1" applyBorder="1" applyAlignment="1">
      <alignment horizontal="right" wrapText="1"/>
    </xf>
    <xf numFmtId="0" fontId="100" fillId="0" borderId="99" xfId="92" applyFont="1" applyBorder="1" applyAlignment="1">
      <alignment horizontal="right" wrapText="1"/>
    </xf>
    <xf numFmtId="0" fontId="44" fillId="0" borderId="76" xfId="92" applyFont="1" applyBorder="1" applyAlignment="1">
      <alignment wrapText="1"/>
    </xf>
    <xf numFmtId="0" fontId="100" fillId="0" borderId="114" xfId="92" applyFont="1" applyBorder="1" applyAlignment="1">
      <alignment horizontal="right" wrapText="1"/>
    </xf>
    <xf numFmtId="0" fontId="101" fillId="0" borderId="110" xfId="92" applyFont="1" applyBorder="1" applyAlignment="1">
      <alignment horizontal="right" wrapText="1"/>
    </xf>
    <xf numFmtId="0" fontId="101" fillId="0" borderId="113" xfId="92" applyFont="1" applyBorder="1" applyAlignment="1">
      <alignment horizontal="right" wrapText="1"/>
    </xf>
    <xf numFmtId="0" fontId="101" fillId="0" borderId="107" xfId="92" applyFont="1" applyBorder="1" applyAlignment="1">
      <alignment horizontal="right" wrapText="1"/>
    </xf>
    <xf numFmtId="0" fontId="100" fillId="0" borderId="115" xfId="92" applyFont="1" applyBorder="1" applyAlignment="1">
      <alignment horizontal="left" wrapText="1"/>
    </xf>
    <xf numFmtId="0" fontId="100" fillId="0" borderId="116" xfId="92" applyFont="1" applyBorder="1" applyAlignment="1">
      <alignment wrapText="1"/>
    </xf>
    <xf numFmtId="0" fontId="100" fillId="0" borderId="117" xfId="92" applyFont="1" applyBorder="1" applyAlignment="1">
      <alignment horizontal="left" wrapText="1"/>
    </xf>
    <xf numFmtId="0" fontId="100" fillId="0" borderId="118" xfId="92" applyFont="1" applyBorder="1" applyAlignment="1">
      <alignment wrapText="1"/>
    </xf>
    <xf numFmtId="0" fontId="100" fillId="0" borderId="119" xfId="92" applyFont="1" applyBorder="1" applyAlignment="1">
      <alignment horizontal="right" wrapText="1"/>
    </xf>
    <xf numFmtId="0" fontId="101" fillId="0" borderId="119" xfId="92" applyFont="1" applyBorder="1" applyAlignment="1">
      <alignment horizontal="right" wrapText="1"/>
    </xf>
    <xf numFmtId="0" fontId="101" fillId="0" borderId="114" xfId="92" applyFont="1" applyBorder="1" applyAlignment="1">
      <alignment horizontal="right" wrapText="1"/>
    </xf>
    <xf numFmtId="0" fontId="100" fillId="0" borderId="119" xfId="92" applyFont="1" applyBorder="1" applyAlignment="1">
      <alignment wrapText="1"/>
    </xf>
    <xf numFmtId="0" fontId="100" fillId="0" borderId="110" xfId="92" applyFont="1" applyBorder="1" applyAlignment="1">
      <alignment wrapText="1"/>
    </xf>
    <xf numFmtId="0" fontId="101" fillId="0" borderId="76" xfId="0" applyFont="1" applyBorder="1" applyAlignment="1">
      <alignment horizontal="right" vertical="center"/>
    </xf>
    <xf numFmtId="0" fontId="100" fillId="0" borderId="120" xfId="92" applyFont="1" applyBorder="1" applyAlignment="1">
      <alignment horizontal="right" wrapText="1"/>
    </xf>
    <xf numFmtId="0" fontId="101" fillId="0" borderId="95" xfId="92" applyFont="1" applyBorder="1" applyAlignment="1">
      <alignment horizontal="right" wrapText="1"/>
    </xf>
    <xf numFmtId="0" fontId="100" fillId="0" borderId="90" xfId="92" applyFont="1" applyBorder="1" applyAlignment="1">
      <alignment horizontal="right" wrapText="1"/>
    </xf>
    <xf numFmtId="0" fontId="100" fillId="0" borderId="110" xfId="0" applyFont="1" applyBorder="1" applyAlignment="1">
      <alignment horizontal="right" vertical="center"/>
    </xf>
    <xf numFmtId="0" fontId="100" fillId="0" borderId="121" xfId="92" applyFont="1" applyBorder="1" applyAlignment="1">
      <alignment horizontal="left" wrapText="1"/>
    </xf>
    <xf numFmtId="0" fontId="100" fillId="0" borderId="95" xfId="0" applyFont="1" applyBorder="1" applyAlignment="1">
      <alignment horizontal="right" vertical="center"/>
    </xf>
    <xf numFmtId="0" fontId="100" fillId="0" borderId="92" xfId="93" applyFont="1" applyBorder="1" applyAlignment="1">
      <alignment horizontal="left" wrapText="1"/>
    </xf>
    <xf numFmtId="0" fontId="100" fillId="0" borderId="93" xfId="93" applyFont="1" applyBorder="1" applyAlignment="1">
      <alignment wrapText="1"/>
    </xf>
    <xf numFmtId="0" fontId="100" fillId="0" borderId="104" xfId="93" applyFont="1" applyBorder="1" applyAlignment="1">
      <alignment horizontal="right" wrapText="1"/>
    </xf>
    <xf numFmtId="0" fontId="100" fillId="0" borderId="108" xfId="93" applyFont="1" applyBorder="1" applyAlignment="1">
      <alignment horizontal="left" wrapText="1"/>
    </xf>
    <xf numFmtId="0" fontId="100" fillId="0" borderId="109" xfId="93" applyFont="1" applyBorder="1" applyAlignment="1">
      <alignment wrapText="1"/>
    </xf>
    <xf numFmtId="0" fontId="100" fillId="0" borderId="110" xfId="93" applyFont="1" applyBorder="1" applyAlignment="1">
      <alignment horizontal="right" wrapText="1"/>
    </xf>
    <xf numFmtId="0" fontId="100" fillId="0" borderId="112" xfId="93" applyFont="1" applyBorder="1" applyAlignment="1">
      <alignment wrapText="1"/>
    </xf>
    <xf numFmtId="0" fontId="100" fillId="0" borderId="113" xfId="93" applyFont="1" applyBorder="1" applyAlignment="1">
      <alignment horizontal="right" wrapText="1"/>
    </xf>
    <xf numFmtId="0" fontId="101" fillId="0" borderId="104" xfId="93" applyFont="1" applyBorder="1" applyAlignment="1">
      <alignment horizontal="right" wrapText="1"/>
    </xf>
    <xf numFmtId="0" fontId="101" fillId="0" borderId="110" xfId="93" applyFont="1" applyBorder="1" applyAlignment="1">
      <alignment horizontal="right" wrapText="1"/>
    </xf>
    <xf numFmtId="0" fontId="100" fillId="0" borderId="117" xfId="93" applyFont="1" applyBorder="1" applyAlignment="1">
      <alignment horizontal="left" wrapText="1"/>
    </xf>
    <xf numFmtId="0" fontId="100" fillId="0" borderId="118" xfId="93" applyFont="1" applyBorder="1" applyAlignment="1">
      <alignment wrapText="1"/>
    </xf>
    <xf numFmtId="0" fontId="100" fillId="0" borderId="119" xfId="93" applyFont="1" applyBorder="1" applyAlignment="1">
      <alignment horizontal="right" wrapText="1"/>
    </xf>
    <xf numFmtId="0" fontId="44" fillId="63" borderId="123" xfId="93" applyFont="1" applyFill="1" applyBorder="1" applyAlignment="1">
      <alignment wrapText="1"/>
    </xf>
    <xf numFmtId="0" fontId="101" fillId="63" borderId="123" xfId="93" applyFont="1" applyFill="1" applyBorder="1" applyAlignment="1">
      <alignment wrapText="1"/>
    </xf>
    <xf numFmtId="0" fontId="100" fillId="0" borderId="114" xfId="93" applyFont="1" applyBorder="1" applyAlignment="1">
      <alignment horizontal="right" wrapText="1"/>
    </xf>
    <xf numFmtId="0" fontId="101" fillId="0" borderId="114" xfId="93" applyFont="1" applyBorder="1" applyAlignment="1">
      <alignment horizontal="right" wrapText="1"/>
    </xf>
    <xf numFmtId="0" fontId="100" fillId="0" borderId="7" xfId="93" applyFont="1" applyBorder="1" applyAlignment="1">
      <alignment wrapText="1"/>
    </xf>
    <xf numFmtId="0" fontId="100" fillId="0" borderId="106" xfId="93" applyFont="1" applyBorder="1" applyAlignment="1">
      <alignment wrapText="1"/>
    </xf>
    <xf numFmtId="0" fontId="101" fillId="0" borderId="107" xfId="93" applyFont="1" applyBorder="1" applyAlignment="1">
      <alignment horizontal="right" wrapText="1"/>
    </xf>
    <xf numFmtId="0" fontId="100" fillId="0" borderId="107" xfId="93" applyFont="1" applyBorder="1" applyAlignment="1">
      <alignment horizontal="right" wrapText="1"/>
    </xf>
    <xf numFmtId="0" fontId="101" fillId="0" borderId="113" xfId="93" applyFont="1" applyBorder="1" applyAlignment="1">
      <alignment horizontal="right" wrapText="1"/>
    </xf>
    <xf numFmtId="0" fontId="100" fillId="0" borderId="29" xfId="93" applyFont="1" applyBorder="1" applyAlignment="1">
      <alignment horizontal="left" wrapText="1"/>
    </xf>
    <xf numFmtId="0" fontId="100" fillId="0" borderId="0" xfId="93" applyFont="1" applyAlignment="1">
      <alignment wrapText="1"/>
    </xf>
    <xf numFmtId="0" fontId="100" fillId="0" borderId="76" xfId="93" applyFont="1" applyBorder="1" applyAlignment="1">
      <alignment horizontal="right" wrapText="1"/>
    </xf>
    <xf numFmtId="0" fontId="100" fillId="0" borderId="97" xfId="93" applyFont="1" applyBorder="1" applyAlignment="1">
      <alignment wrapText="1"/>
    </xf>
    <xf numFmtId="0" fontId="100" fillId="0" borderId="95" xfId="93" applyFont="1" applyBorder="1" applyAlignment="1">
      <alignment horizontal="right" wrapText="1"/>
    </xf>
    <xf numFmtId="0" fontId="100" fillId="0" borderId="50" xfId="93" applyFont="1" applyBorder="1" applyAlignment="1">
      <alignment horizontal="left" wrapText="1"/>
    </xf>
    <xf numFmtId="0" fontId="100" fillId="0" borderId="51" xfId="93" applyFont="1" applyBorder="1" applyAlignment="1">
      <alignment wrapText="1"/>
    </xf>
    <xf numFmtId="0" fontId="100" fillId="0" borderId="90" xfId="93" applyFont="1" applyBorder="1" applyAlignment="1">
      <alignment horizontal="right" wrapText="1"/>
    </xf>
    <xf numFmtId="0" fontId="100" fillId="0" borderId="30" xfId="93" applyFont="1" applyBorder="1" applyAlignment="1">
      <alignment horizontal="left" wrapText="1"/>
    </xf>
    <xf numFmtId="0" fontId="100" fillId="0" borderId="94" xfId="93" applyFont="1" applyBorder="1" applyAlignment="1">
      <alignment horizontal="left" wrapText="1"/>
    </xf>
    <xf numFmtId="0" fontId="101" fillId="0" borderId="76" xfId="93" applyFont="1" applyBorder="1" applyAlignment="1">
      <alignment horizontal="right" wrapText="1"/>
    </xf>
    <xf numFmtId="0" fontId="100" fillId="0" borderId="94" xfId="93" applyFont="1" applyBorder="1" applyAlignment="1">
      <alignment wrapText="1"/>
    </xf>
    <xf numFmtId="0" fontId="100" fillId="0" borderId="105" xfId="93" applyFont="1" applyBorder="1" applyAlignment="1">
      <alignment wrapText="1"/>
    </xf>
    <xf numFmtId="0" fontId="100" fillId="0" borderId="111" xfId="93" applyFont="1" applyBorder="1" applyAlignment="1">
      <alignment wrapText="1"/>
    </xf>
    <xf numFmtId="0" fontId="44" fillId="63" borderId="101" xfId="93" applyFont="1" applyFill="1" applyBorder="1" applyAlignment="1">
      <alignment wrapText="1"/>
    </xf>
    <xf numFmtId="0" fontId="44" fillId="63" borderId="122" xfId="93" applyFont="1" applyFill="1" applyBorder="1" applyAlignment="1">
      <alignment wrapText="1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0" fontId="17" fillId="24" borderId="44" xfId="41" applyFont="1" applyFill="1" applyBorder="1" applyAlignment="1" applyProtection="1">
      <alignment horizontal="right" vertical="center"/>
      <protection locked="0"/>
    </xf>
    <xf numFmtId="0" fontId="17" fillId="24" borderId="41" xfId="41" applyFont="1" applyFill="1" applyBorder="1" applyAlignment="1" applyProtection="1">
      <alignment horizontal="right" vertical="center"/>
      <protection locked="0"/>
    </xf>
    <xf numFmtId="3" fontId="17" fillId="26" borderId="28" xfId="41" applyNumberFormat="1" applyFont="1" applyFill="1" applyBorder="1" applyAlignment="1" applyProtection="1">
      <alignment horizontal="left" vertical="center"/>
      <protection locked="0"/>
    </xf>
    <xf numFmtId="3" fontId="17" fillId="26" borderId="22" xfId="41" applyNumberFormat="1" applyFont="1" applyFill="1" applyBorder="1" applyAlignment="1" applyProtection="1">
      <alignment horizontal="left" vertical="center"/>
      <protection locked="0"/>
    </xf>
    <xf numFmtId="3" fontId="17" fillId="26" borderId="54" xfId="41" applyNumberFormat="1" applyFont="1" applyFill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25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3"/>
    </xf>
    <xf numFmtId="49" fontId="6" fillId="31" borderId="38" xfId="0" applyNumberFormat="1" applyFont="1" applyFill="1" applyBorder="1" applyAlignment="1">
      <alignment horizontal="left" vertical="center"/>
    </xf>
    <xf numFmtId="0" fontId="7" fillId="31" borderId="26" xfId="0" applyFont="1" applyFill="1" applyBorder="1" applyAlignment="1" applyProtection="1">
      <alignment horizontal="right" vertical="center"/>
      <protection locked="0"/>
    </xf>
    <xf numFmtId="0" fontId="9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 vertical="center"/>
      <protection locked="0"/>
    </xf>
    <xf numFmtId="3" fontId="17" fillId="24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3" fontId="17" fillId="24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43" fillId="0" borderId="68" xfId="0" applyFont="1" applyBorder="1" applyAlignment="1" applyProtection="1">
      <alignment horizontal="center" vertical="center"/>
      <protection locked="0"/>
    </xf>
    <xf numFmtId="3" fontId="17" fillId="24" borderId="48" xfId="0" applyNumberFormat="1" applyFont="1" applyFill="1" applyBorder="1" applyAlignment="1" applyProtection="1">
      <alignment horizontal="center" vertical="center"/>
      <protection locked="0"/>
    </xf>
    <xf numFmtId="3" fontId="17" fillId="0" borderId="48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2"/>
    </xf>
    <xf numFmtId="0" fontId="43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02" fillId="0" borderId="41" xfId="0" applyFont="1" applyBorder="1" applyAlignment="1" applyProtection="1">
      <alignment horizontal="left" vertical="center"/>
      <protection locked="0"/>
    </xf>
    <xf numFmtId="0" fontId="103" fillId="0" borderId="44" xfId="0" applyFont="1" applyBorder="1" applyAlignment="1" applyProtection="1">
      <alignment vertical="center"/>
      <protection locked="0"/>
    </xf>
    <xf numFmtId="0" fontId="103" fillId="0" borderId="46" xfId="0" applyFont="1" applyBorder="1" applyAlignment="1" applyProtection="1">
      <alignment vertical="center"/>
      <protection locked="0"/>
    </xf>
    <xf numFmtId="0" fontId="103" fillId="0" borderId="10" xfId="0" applyFont="1" applyBorder="1" applyAlignment="1" applyProtection="1">
      <alignment vertical="center"/>
      <protection locked="0"/>
    </xf>
    <xf numFmtId="0" fontId="103" fillId="0" borderId="2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9" xfId="0" quotePrefix="1" applyFont="1" applyBorder="1" applyAlignment="1">
      <alignment horizontal="left" vertical="center" indent="1"/>
    </xf>
    <xf numFmtId="164" fontId="18" fillId="31" borderId="26" xfId="0" applyNumberFormat="1" applyFont="1" applyFill="1" applyBorder="1" applyAlignment="1">
      <alignment vertical="center"/>
    </xf>
    <xf numFmtId="164" fontId="18" fillId="31" borderId="39" xfId="0" applyNumberFormat="1" applyFont="1" applyFill="1" applyBorder="1" applyAlignment="1">
      <alignment vertical="center"/>
    </xf>
    <xf numFmtId="0" fontId="102" fillId="0" borderId="46" xfId="0" applyFont="1" applyBorder="1" applyAlignment="1" applyProtection="1">
      <alignment horizontal="center" vertical="center"/>
      <protection locked="0"/>
    </xf>
    <xf numFmtId="0" fontId="102" fillId="0" borderId="40" xfId="0" applyFont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horizontal="left" vertical="center"/>
      <protection locked="0"/>
    </xf>
    <xf numFmtId="0" fontId="103" fillId="0" borderId="22" xfId="0" applyFont="1" applyBorder="1" applyAlignment="1" applyProtection="1">
      <alignment horizontal="right" vertical="center"/>
      <protection locked="0"/>
    </xf>
    <xf numFmtId="0" fontId="106" fillId="0" borderId="54" xfId="0" applyFont="1" applyBorder="1" applyAlignment="1">
      <alignment horizontal="center" vertical="center"/>
    </xf>
    <xf numFmtId="0" fontId="102" fillId="0" borderId="47" xfId="0" applyFont="1" applyBorder="1" applyAlignment="1" applyProtection="1">
      <alignment horizontal="left" vertical="center"/>
      <protection locked="0"/>
    </xf>
    <xf numFmtId="0" fontId="102" fillId="0" borderId="72" xfId="0" applyFont="1" applyBorder="1" applyProtection="1">
      <protection locked="0"/>
    </xf>
    <xf numFmtId="0" fontId="102" fillId="0" borderId="41" xfId="0" applyFont="1" applyBorder="1" applyAlignment="1" applyProtection="1">
      <alignment vertical="center"/>
      <protection locked="0"/>
    </xf>
    <xf numFmtId="0" fontId="102" fillId="0" borderId="44" xfId="0" applyFont="1" applyBorder="1" applyAlignment="1" applyProtection="1">
      <alignment vertical="center"/>
      <protection locked="0"/>
    </xf>
    <xf numFmtId="0" fontId="102" fillId="0" borderId="43" xfId="0" applyFont="1" applyBorder="1" applyProtection="1">
      <protection locked="0"/>
    </xf>
    <xf numFmtId="0" fontId="102" fillId="0" borderId="37" xfId="0" applyFont="1" applyBorder="1" applyAlignment="1" applyProtection="1">
      <alignment vertical="center"/>
      <protection locked="0"/>
    </xf>
    <xf numFmtId="0" fontId="102" fillId="0" borderId="42" xfId="0" applyFont="1" applyBorder="1" applyAlignment="1" applyProtection="1">
      <alignment vertical="center"/>
      <protection locked="0"/>
    </xf>
    <xf numFmtId="0" fontId="102" fillId="0" borderId="43" xfId="0" applyFont="1" applyBorder="1" applyAlignment="1" applyProtection="1">
      <alignment vertical="center"/>
      <protection locked="0"/>
    </xf>
    <xf numFmtId="0" fontId="102" fillId="0" borderId="47" xfId="41" applyFont="1" applyBorder="1" applyAlignment="1" applyProtection="1">
      <alignment vertical="center"/>
      <protection locked="0"/>
    </xf>
    <xf numFmtId="0" fontId="102" fillId="0" borderId="47" xfId="41" applyFont="1" applyBorder="1" applyAlignment="1" applyProtection="1">
      <alignment horizontal="left" vertical="center"/>
      <protection locked="0"/>
    </xf>
    <xf numFmtId="0" fontId="103" fillId="0" borderId="22" xfId="38" applyFont="1" applyBorder="1" applyAlignment="1" applyProtection="1">
      <alignment vertical="center"/>
      <protection locked="0"/>
    </xf>
    <xf numFmtId="0" fontId="103" fillId="0" borderId="44" xfId="38" applyFont="1" applyBorder="1" applyAlignment="1" applyProtection="1">
      <alignment vertical="center"/>
      <protection locked="0"/>
    </xf>
    <xf numFmtId="0" fontId="103" fillId="0" borderId="43" xfId="38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38" applyFont="1" applyAlignment="1">
      <alignment horizontal="left"/>
    </xf>
    <xf numFmtId="0" fontId="11" fillId="65" borderId="0" xfId="41" applyFont="1" applyFill="1" applyProtection="1">
      <protection locked="0"/>
    </xf>
    <xf numFmtId="3" fontId="17" fillId="24" borderId="59" xfId="41" applyNumberFormat="1" applyFont="1" applyFill="1" applyBorder="1" applyAlignment="1" applyProtection="1">
      <alignment horizontal="right" vertical="center"/>
      <protection locked="0"/>
    </xf>
    <xf numFmtId="3" fontId="17" fillId="0" borderId="14" xfId="41" applyNumberFormat="1" applyFont="1" applyBorder="1" applyAlignment="1" applyProtection="1">
      <alignment horizontal="right" vertical="center"/>
      <protection locked="0"/>
    </xf>
    <xf numFmtId="3" fontId="17" fillId="26" borderId="14" xfId="41" applyNumberFormat="1" applyFont="1" applyFill="1" applyBorder="1" applyAlignment="1" applyProtection="1">
      <alignment horizontal="left" vertical="center"/>
      <protection locked="0"/>
    </xf>
    <xf numFmtId="3" fontId="17" fillId="26" borderId="49" xfId="41" applyNumberFormat="1" applyFont="1" applyFill="1" applyBorder="1" applyAlignment="1" applyProtection="1">
      <alignment horizontal="left" vertical="center"/>
      <protection locked="0"/>
    </xf>
    <xf numFmtId="3" fontId="17" fillId="0" borderId="14" xfId="41" applyNumberFormat="1" applyFont="1" applyBorder="1" applyAlignment="1" applyProtection="1">
      <alignment horizontal="left" vertical="center"/>
      <protection locked="0"/>
    </xf>
    <xf numFmtId="3" fontId="17" fillId="24" borderId="14" xfId="41" applyNumberFormat="1" applyFont="1" applyFill="1" applyBorder="1" applyAlignment="1" applyProtection="1">
      <alignment horizontal="right" vertical="center"/>
      <protection locked="0"/>
    </xf>
    <xf numFmtId="3" fontId="17" fillId="0" borderId="49" xfId="41" applyNumberFormat="1" applyFont="1" applyBorder="1" applyAlignment="1" applyProtection="1">
      <alignment horizontal="right" vertical="center"/>
      <protection locked="0"/>
    </xf>
    <xf numFmtId="3" fontId="17" fillId="0" borderId="20" xfId="0" applyNumberFormat="1" applyFont="1" applyBorder="1" applyAlignment="1" applyProtection="1">
      <alignment horizontal="right" vertical="center"/>
      <protection locked="0"/>
    </xf>
    <xf numFmtId="1" fontId="11" fillId="0" borderId="63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49" fontId="105" fillId="0" borderId="1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7" fillId="24" borderId="23" xfId="0" applyFont="1" applyFill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left" vertical="center" indent="1"/>
    </xf>
    <xf numFmtId="0" fontId="5" fillId="24" borderId="25" xfId="0" applyFont="1" applyFill="1" applyBorder="1" applyAlignment="1">
      <alignment horizontal="left" vertical="center"/>
    </xf>
    <xf numFmtId="0" fontId="109" fillId="0" borderId="20" xfId="0" applyFont="1" applyBorder="1" applyAlignment="1">
      <alignment horizontal="left" vertical="center" wrapText="1" indent="1"/>
    </xf>
    <xf numFmtId="0" fontId="110" fillId="0" borderId="26" xfId="0" quotePrefix="1" applyFont="1" applyBorder="1" applyAlignment="1">
      <alignment horizontal="center" vertical="center"/>
    </xf>
    <xf numFmtId="49" fontId="105" fillId="0" borderId="13" xfId="0" applyNumberFormat="1" applyFont="1" applyBorder="1" applyAlignment="1" applyProtection="1">
      <alignment horizontal="left" vertical="center"/>
      <protection locked="0"/>
    </xf>
    <xf numFmtId="0" fontId="109" fillId="0" borderId="54" xfId="0" applyFont="1" applyBorder="1" applyAlignment="1">
      <alignment horizontal="left" vertical="center" indent="3"/>
    </xf>
    <xf numFmtId="0" fontId="43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/>
    <xf numFmtId="0" fontId="23" fillId="0" borderId="15" xfId="0" applyFont="1" applyBorder="1" applyAlignment="1">
      <alignment horizontal="center" vertical="center"/>
    </xf>
    <xf numFmtId="0" fontId="7" fillId="0" borderId="34" xfId="0" applyFont="1" applyBorder="1"/>
    <xf numFmtId="0" fontId="11" fillId="0" borderId="12" xfId="0" applyFont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3" fontId="7" fillId="0" borderId="63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24" borderId="38" xfId="0" applyFont="1" applyFill="1" applyBorder="1" applyAlignment="1">
      <alignment horizontal="left" vertical="center"/>
    </xf>
    <xf numFmtId="0" fontId="7" fillId="24" borderId="39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left" vertical="center"/>
    </xf>
    <xf numFmtId="3" fontId="7" fillId="24" borderId="36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4" borderId="59" xfId="0" applyFont="1" applyFill="1" applyBorder="1" applyAlignment="1">
      <alignment horizontal="left" vertical="center"/>
    </xf>
    <xf numFmtId="0" fontId="6" fillId="24" borderId="49" xfId="0" applyFont="1" applyFill="1" applyBorder="1" applyAlignment="1">
      <alignment horizontal="left" vertical="center"/>
    </xf>
    <xf numFmtId="3" fontId="7" fillId="0" borderId="3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49" fontId="6" fillId="31" borderId="75" xfId="0" applyNumberFormat="1" applyFont="1" applyFill="1" applyBorder="1" applyAlignment="1">
      <alignment horizontal="left" vertical="center"/>
    </xf>
    <xf numFmtId="49" fontId="6" fillId="31" borderId="56" xfId="0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horizontal="left" vertical="center" wrapText="1"/>
    </xf>
    <xf numFmtId="49" fontId="17" fillId="24" borderId="18" xfId="38" applyNumberFormat="1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/>
    </xf>
    <xf numFmtId="0" fontId="17" fillId="24" borderId="54" xfId="41" applyFont="1" applyFill="1" applyBorder="1" applyAlignment="1" applyProtection="1">
      <alignment horizontal="right" vertical="center"/>
      <protection locked="0"/>
    </xf>
    <xf numFmtId="0" fontId="17" fillId="0" borderId="54" xfId="41" applyFont="1" applyBorder="1" applyAlignment="1" applyProtection="1">
      <alignment horizontal="right" vertical="center"/>
      <protection locked="0"/>
    </xf>
    <xf numFmtId="0" fontId="17" fillId="26" borderId="46" xfId="41" applyFont="1" applyFill="1" applyBorder="1" applyAlignment="1" applyProtection="1">
      <alignment horizontal="left" vertical="center"/>
      <protection locked="0"/>
    </xf>
    <xf numFmtId="0" fontId="17" fillId="0" borderId="21" xfId="41" applyFont="1" applyBorder="1" applyAlignment="1" applyProtection="1">
      <alignment horizontal="right" vertical="center"/>
      <protection locked="0"/>
    </xf>
    <xf numFmtId="0" fontId="17" fillId="24" borderId="46" xfId="41" applyFont="1" applyFill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left" vertical="center"/>
      <protection locked="0"/>
    </xf>
    <xf numFmtId="0" fontId="17" fillId="0" borderId="53" xfId="4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left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40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8" xfId="0" applyFont="1" applyBorder="1"/>
    <xf numFmtId="0" fontId="40" fillId="0" borderId="0" xfId="0" applyFont="1"/>
    <xf numFmtId="49" fontId="18" fillId="0" borderId="12" xfId="0" applyNumberFormat="1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18" fillId="0" borderId="41" xfId="0" applyFont="1" applyBorder="1" applyAlignment="1">
      <alignment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2"/>
    </xf>
    <xf numFmtId="0" fontId="18" fillId="0" borderId="41" xfId="0" applyFont="1" applyBorder="1" applyAlignment="1">
      <alignment horizontal="left" vertical="center" wrapText="1"/>
    </xf>
    <xf numFmtId="2" fontId="72" fillId="0" borderId="41" xfId="0" applyNumberFormat="1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 indent="2"/>
    </xf>
    <xf numFmtId="0" fontId="18" fillId="0" borderId="2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3"/>
    </xf>
    <xf numFmtId="0" fontId="18" fillId="0" borderId="20" xfId="0" applyFont="1" applyBorder="1" applyAlignment="1">
      <alignment vertical="center" wrapText="1"/>
    </xf>
    <xf numFmtId="49" fontId="18" fillId="0" borderId="75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18" fillId="0" borderId="41" xfId="0" applyNumberFormat="1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49" fontId="18" fillId="0" borderId="56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left" vertical="center" wrapText="1"/>
    </xf>
    <xf numFmtId="0" fontId="18" fillId="0" borderId="36" xfId="0" quotePrefix="1" applyFont="1" applyBorder="1" applyAlignment="1">
      <alignment horizontal="left" vertical="center" wrapText="1"/>
    </xf>
    <xf numFmtId="0" fontId="107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1"/>
    </xf>
    <xf numFmtId="0" fontId="18" fillId="0" borderId="41" xfId="0" quotePrefix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72" fillId="0" borderId="36" xfId="0" quotePrefix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2"/>
    </xf>
    <xf numFmtId="0" fontId="18" fillId="0" borderId="26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72" fillId="0" borderId="40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107" fillId="0" borderId="40" xfId="0" applyFont="1" applyBorder="1" applyAlignment="1">
      <alignment horizontal="left" vertical="center" wrapText="1"/>
    </xf>
    <xf numFmtId="0" fontId="18" fillId="0" borderId="11" xfId="0" quotePrefix="1" applyFont="1" applyBorder="1" applyAlignment="1">
      <alignment horizontal="left" vertical="center" wrapText="1" indent="1"/>
    </xf>
    <xf numFmtId="49" fontId="18" fillId="0" borderId="26" xfId="0" applyNumberFormat="1" applyFont="1" applyBorder="1" applyAlignment="1">
      <alignment vertical="center" wrapText="1"/>
    </xf>
    <xf numFmtId="0" fontId="18" fillId="0" borderId="63" xfId="0" applyFont="1" applyBorder="1" applyAlignment="1">
      <alignment horizontal="left" vertical="center" wrapText="1"/>
    </xf>
    <xf numFmtId="49" fontId="18" fillId="0" borderId="49" xfId="0" applyNumberFormat="1" applyFont="1" applyBorder="1" applyAlignment="1">
      <alignment horizontal="left" vertical="center" wrapText="1"/>
    </xf>
    <xf numFmtId="49" fontId="18" fillId="0" borderId="59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26" xfId="0" applyFont="1" applyBorder="1" applyAlignment="1">
      <alignment horizontal="left" vertical="center" wrapText="1" indent="1"/>
    </xf>
    <xf numFmtId="49" fontId="1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8" fillId="0" borderId="58" xfId="0" applyFont="1" applyBorder="1" applyAlignment="1">
      <alignment horizontal="left" vertical="center" wrapText="1"/>
    </xf>
    <xf numFmtId="49" fontId="18" fillId="0" borderId="60" xfId="0" applyNumberFormat="1" applyFont="1" applyBorder="1" applyAlignment="1">
      <alignment horizontal="left" vertical="center" wrapText="1"/>
    </xf>
    <xf numFmtId="0" fontId="72" fillId="0" borderId="63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72" fillId="0" borderId="28" xfId="0" applyNumberFormat="1" applyFont="1" applyBorder="1" applyAlignment="1">
      <alignment horizontal="left" vertical="center" wrapText="1"/>
    </xf>
    <xf numFmtId="0" fontId="18" fillId="30" borderId="14" xfId="0" applyFont="1" applyFill="1" applyBorder="1" applyAlignment="1">
      <alignment horizontal="left" vertical="center"/>
    </xf>
    <xf numFmtId="49" fontId="18" fillId="0" borderId="39" xfId="0" applyNumberFormat="1" applyFont="1" applyBorder="1" applyAlignment="1">
      <alignment horizontal="left" vertical="center" wrapText="1"/>
    </xf>
    <xf numFmtId="49" fontId="72" fillId="0" borderId="24" xfId="0" applyNumberFormat="1" applyFont="1" applyBorder="1" applyAlignment="1">
      <alignment horizontal="left" vertical="center" wrapText="1"/>
    </xf>
    <xf numFmtId="49" fontId="72" fillId="0" borderId="41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63" xfId="0" applyNumberFormat="1" applyFont="1" applyBorder="1" applyAlignment="1">
      <alignment horizontal="left" vertical="center" wrapText="1"/>
    </xf>
    <xf numFmtId="49" fontId="72" fillId="0" borderId="39" xfId="0" applyNumberFormat="1" applyFont="1" applyBorder="1" applyAlignment="1">
      <alignment horizontal="left" vertical="center" wrapText="1"/>
    </xf>
    <xf numFmtId="49" fontId="72" fillId="0" borderId="41" xfId="0" applyNumberFormat="1" applyFont="1" applyBorder="1" applyAlignment="1">
      <alignment vertical="center" wrapText="1"/>
    </xf>
    <xf numFmtId="49" fontId="18" fillId="0" borderId="41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2" fillId="0" borderId="5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6" fillId="0" borderId="11" xfId="0" quotePrefix="1" applyFont="1" applyBorder="1" applyAlignment="1">
      <alignment horizontal="left" vertical="center" indent="1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3" fontId="17" fillId="31" borderId="25" xfId="0" applyNumberFormat="1" applyFont="1" applyFill="1" applyBorder="1" applyAlignment="1" applyProtection="1">
      <alignment horizontal="center" vertical="center"/>
      <protection locked="0"/>
    </xf>
    <xf numFmtId="3" fontId="17" fillId="31" borderId="0" xfId="0" applyNumberFormat="1" applyFont="1" applyFill="1" applyAlignment="1" applyProtection="1">
      <alignment horizontal="center" vertical="center"/>
      <protection locked="0"/>
    </xf>
    <xf numFmtId="3" fontId="17" fillId="31" borderId="20" xfId="0" applyNumberFormat="1" applyFont="1" applyFill="1" applyBorder="1" applyAlignment="1" applyProtection="1">
      <alignment horizontal="center" vertical="center"/>
      <protection locked="0"/>
    </xf>
    <xf numFmtId="3" fontId="17" fillId="31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/>
    <xf numFmtId="0" fontId="17" fillId="24" borderId="40" xfId="0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40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left" vertical="center" indent="1"/>
    </xf>
    <xf numFmtId="0" fontId="17" fillId="0" borderId="46" xfId="0" applyFont="1" applyBorder="1" applyAlignment="1" applyProtection="1">
      <alignment horizontal="right" vertical="center"/>
      <protection locked="0"/>
    </xf>
    <xf numFmtId="49" fontId="6" fillId="0" borderId="49" xfId="0" applyNumberFormat="1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 applyProtection="1">
      <alignment horizontal="right" vertical="center" wrapText="1"/>
      <protection locked="0"/>
    </xf>
    <xf numFmtId="3" fontId="6" fillId="0" borderId="56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31" borderId="23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left" vertical="center"/>
    </xf>
    <xf numFmtId="0" fontId="6" fillId="31" borderId="11" xfId="0" applyFont="1" applyFill="1" applyBorder="1" applyAlignment="1">
      <alignment horizontal="left" vertical="center"/>
    </xf>
    <xf numFmtId="0" fontId="5" fillId="31" borderId="40" xfId="0" applyFont="1" applyFill="1" applyBorder="1" applyAlignment="1">
      <alignment horizontal="left" vertical="center"/>
    </xf>
    <xf numFmtId="0" fontId="5" fillId="31" borderId="23" xfId="0" applyFont="1" applyFill="1" applyBorder="1" applyAlignment="1">
      <alignment horizontal="left" vertical="center"/>
    </xf>
    <xf numFmtId="0" fontId="5" fillId="31" borderId="26" xfId="0" applyFont="1" applyFill="1" applyBorder="1" applyAlignment="1">
      <alignment horizontal="left" vertical="center"/>
    </xf>
    <xf numFmtId="0" fontId="7" fillId="31" borderId="25" xfId="0" applyFont="1" applyFill="1" applyBorder="1" applyAlignment="1" applyProtection="1">
      <alignment vertical="center"/>
      <protection locked="0"/>
    </xf>
    <xf numFmtId="0" fontId="7" fillId="31" borderId="23" xfId="0" applyFont="1" applyFill="1" applyBorder="1" applyAlignment="1" applyProtection="1">
      <alignment vertical="center"/>
      <protection locked="0"/>
    </xf>
    <xf numFmtId="0" fontId="6" fillId="31" borderId="59" xfId="0" applyFont="1" applyFill="1" applyBorder="1" applyAlignment="1">
      <alignment horizontal="left" vertical="center"/>
    </xf>
    <xf numFmtId="0" fontId="5" fillId="31" borderId="40" xfId="0" applyFont="1" applyFill="1" applyBorder="1" applyAlignment="1">
      <alignment vertical="center"/>
    </xf>
    <xf numFmtId="0" fontId="72" fillId="0" borderId="18" xfId="0" applyFont="1" applyBorder="1" applyAlignment="1">
      <alignment horizontal="left" vertical="center" indent="2"/>
    </xf>
    <xf numFmtId="0" fontId="11" fillId="0" borderId="0" xfId="0" quotePrefix="1" applyFont="1" applyAlignment="1">
      <alignment horizontal="left" vertical="top"/>
    </xf>
    <xf numFmtId="0" fontId="9" fillId="0" borderId="57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indent="2"/>
    </xf>
    <xf numFmtId="0" fontId="6" fillId="0" borderId="2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wrapText="1" indent="2"/>
    </xf>
    <xf numFmtId="0" fontId="7" fillId="0" borderId="26" xfId="0" quotePrefix="1" applyFont="1" applyBorder="1" applyAlignment="1">
      <alignment horizontal="center" vertical="center"/>
    </xf>
    <xf numFmtId="0" fontId="6" fillId="24" borderId="2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24" borderId="2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0" fontId="6" fillId="0" borderId="18" xfId="0" quotePrefix="1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0" fontId="17" fillId="24" borderId="23" xfId="0" applyFont="1" applyFill="1" applyBorder="1" applyAlignment="1">
      <alignment horizontal="center" vertical="center"/>
    </xf>
    <xf numFmtId="0" fontId="17" fillId="0" borderId="26" xfId="0" quotePrefix="1" applyFont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/>
    </xf>
    <xf numFmtId="0" fontId="18" fillId="0" borderId="18" xfId="0" quotePrefix="1" applyFont="1" applyBorder="1" applyAlignment="1">
      <alignment horizontal="left" vertical="center" indent="2"/>
    </xf>
    <xf numFmtId="0" fontId="18" fillId="0" borderId="26" xfId="0" applyFont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43" fillId="24" borderId="23" xfId="0" applyFont="1" applyFill="1" applyBorder="1" applyAlignment="1">
      <alignment horizontal="center" vertical="center"/>
    </xf>
    <xf numFmtId="0" fontId="43" fillId="0" borderId="26" xfId="0" quotePrefix="1" applyFont="1" applyBorder="1" applyAlignment="1">
      <alignment horizontal="center" vertical="center"/>
    </xf>
    <xf numFmtId="0" fontId="43" fillId="24" borderId="26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3" fontId="43" fillId="0" borderId="26" xfId="0" applyNumberFormat="1" applyFont="1" applyBorder="1" applyAlignment="1" applyProtection="1">
      <alignment horizontal="center" vertical="center"/>
      <protection locked="0"/>
    </xf>
    <xf numFmtId="0" fontId="109" fillId="0" borderId="18" xfId="0" applyFont="1" applyBorder="1" applyAlignment="1">
      <alignment horizontal="left" vertical="center" wrapText="1" indent="1"/>
    </xf>
    <xf numFmtId="0" fontId="109" fillId="0" borderId="11" xfId="0" applyFont="1" applyBorder="1" applyAlignment="1">
      <alignment horizontal="left" vertical="center" indent="3"/>
    </xf>
    <xf numFmtId="0" fontId="109" fillId="0" borderId="18" xfId="0" applyFont="1" applyBorder="1" applyAlignment="1">
      <alignment horizontal="left" vertical="center" indent="3"/>
    </xf>
    <xf numFmtId="0" fontId="18" fillId="0" borderId="1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02" fillId="0" borderId="47" xfId="0" applyFont="1" applyBorder="1" applyAlignment="1" applyProtection="1">
      <alignment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6" fillId="0" borderId="5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17" fillId="0" borderId="18" xfId="38" quotePrefix="1" applyFont="1" applyBorder="1" applyAlignment="1">
      <alignment horizontal="center" vertical="center"/>
    </xf>
    <xf numFmtId="0" fontId="17" fillId="0" borderId="23" xfId="38" quotePrefix="1" applyFont="1" applyBorder="1" applyAlignment="1">
      <alignment horizontal="center" vertical="center"/>
    </xf>
    <xf numFmtId="0" fontId="17" fillId="0" borderId="11" xfId="38" quotePrefix="1" applyFont="1" applyBorder="1" applyAlignment="1">
      <alignment horizontal="center" vertical="center"/>
    </xf>
    <xf numFmtId="0" fontId="17" fillId="0" borderId="25" xfId="38" applyFont="1" applyBorder="1" applyAlignment="1">
      <alignment horizontal="center" vertical="center"/>
    </xf>
    <xf numFmtId="0" fontId="17" fillId="0" borderId="18" xfId="38" applyFont="1" applyBorder="1" applyAlignment="1">
      <alignment horizontal="center" vertical="center"/>
    </xf>
    <xf numFmtId="0" fontId="17" fillId="0" borderId="19" xfId="38" applyFont="1" applyBorder="1" applyAlignment="1">
      <alignment horizontal="center" vertical="center"/>
    </xf>
    <xf numFmtId="0" fontId="9" fillId="0" borderId="20" xfId="41" applyFont="1" applyBorder="1" applyAlignment="1">
      <alignment horizontal="center" vertical="center"/>
    </xf>
    <xf numFmtId="0" fontId="9" fillId="0" borderId="12" xfId="41" applyFont="1" applyBorder="1" applyAlignment="1">
      <alignment horizontal="center" vertical="center"/>
    </xf>
    <xf numFmtId="0" fontId="9" fillId="0" borderId="13" xfId="41" applyFont="1" applyBorder="1" applyAlignment="1">
      <alignment horizontal="center" vertical="center"/>
    </xf>
    <xf numFmtId="0" fontId="17" fillId="24" borderId="23" xfId="38" applyFont="1" applyFill="1" applyBorder="1" applyAlignment="1">
      <alignment horizontal="center" vertical="center"/>
    </xf>
    <xf numFmtId="0" fontId="17" fillId="24" borderId="11" xfId="38" quotePrefix="1" applyFont="1" applyFill="1" applyBorder="1" applyAlignment="1">
      <alignment horizontal="center" vertical="center"/>
    </xf>
    <xf numFmtId="0" fontId="17" fillId="24" borderId="11" xfId="38" applyFont="1" applyFill="1" applyBorder="1" applyAlignment="1">
      <alignment horizontal="center" vertical="center"/>
    </xf>
    <xf numFmtId="0" fontId="17" fillId="0" borderId="11" xfId="38" applyFont="1" applyBorder="1" applyAlignment="1">
      <alignment horizontal="center" vertical="center"/>
    </xf>
    <xf numFmtId="0" fontId="17" fillId="24" borderId="18" xfId="38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 indent="3"/>
    </xf>
    <xf numFmtId="0" fontId="18" fillId="0" borderId="77" xfId="0" applyFont="1" applyBorder="1" applyAlignment="1">
      <alignment horizontal="left" vertical="center"/>
    </xf>
    <xf numFmtId="0" fontId="9" fillId="0" borderId="22" xfId="0" applyFont="1" applyBorder="1" applyAlignment="1">
      <alignment horizontal="center"/>
    </xf>
    <xf numFmtId="0" fontId="43" fillId="25" borderId="2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1"/>
    </xf>
    <xf numFmtId="3" fontId="7" fillId="31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7" fillId="25" borderId="26" xfId="0" applyFont="1" applyFill="1" applyBorder="1" applyAlignment="1">
      <alignment horizontal="right" vertical="center"/>
    </xf>
    <xf numFmtId="0" fontId="7" fillId="31" borderId="11" xfId="0" applyFont="1" applyFill="1" applyBorder="1" applyAlignment="1">
      <alignment horizontal="right" vertical="center"/>
    </xf>
    <xf numFmtId="0" fontId="7" fillId="31" borderId="26" xfId="0" applyFont="1" applyFill="1" applyBorder="1" applyAlignment="1">
      <alignment horizontal="right" vertical="center"/>
    </xf>
    <xf numFmtId="3" fontId="6" fillId="24" borderId="26" xfId="0" applyNumberFormat="1" applyFont="1" applyFill="1" applyBorder="1" applyAlignment="1">
      <alignment horizontal="center" vertical="center"/>
    </xf>
    <xf numFmtId="3" fontId="6" fillId="24" borderId="39" xfId="0" applyNumberFormat="1" applyFont="1" applyFill="1" applyBorder="1" applyAlignment="1">
      <alignment horizontal="center" vertical="center"/>
    </xf>
    <xf numFmtId="0" fontId="75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Protection="1">
      <protection locked="0"/>
    </xf>
    <xf numFmtId="0" fontId="3" fillId="0" borderId="0" xfId="39" applyFont="1" applyAlignment="1" applyProtection="1">
      <alignment horizontal="right"/>
      <protection locked="0"/>
    </xf>
    <xf numFmtId="9" fontId="120" fillId="0" borderId="25" xfId="44" applyFont="1" applyBorder="1" applyProtection="1">
      <protection locked="0"/>
    </xf>
    <xf numFmtId="0" fontId="3" fillId="0" borderId="0" xfId="39" applyFont="1" applyAlignment="1" applyProtection="1">
      <alignment horizontal="right" wrapText="1"/>
      <protection locked="0"/>
    </xf>
    <xf numFmtId="9" fontId="3" fillId="0" borderId="25" xfId="44" applyFont="1" applyBorder="1" applyAlignment="1" applyProtection="1">
      <protection locked="0"/>
    </xf>
    <xf numFmtId="9" fontId="3" fillId="0" borderId="54" xfId="44" applyFont="1" applyBorder="1" applyAlignment="1" applyProtection="1">
      <protection locked="0"/>
    </xf>
    <xf numFmtId="0" fontId="3" fillId="0" borderId="0" xfId="39" applyFont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horizontal="right" vertical="center"/>
      <protection locked="0"/>
    </xf>
    <xf numFmtId="0" fontId="3" fillId="0" borderId="44" xfId="39" applyFont="1" applyBorder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vertical="center"/>
      <protection locked="0"/>
    </xf>
    <xf numFmtId="0" fontId="3" fillId="0" borderId="46" xfId="39" applyFont="1" applyBorder="1" applyAlignment="1" applyProtection="1">
      <alignment horizontal="center"/>
      <protection locked="0"/>
    </xf>
    <xf numFmtId="0" fontId="3" fillId="0" borderId="10" xfId="39" applyFont="1" applyBorder="1" applyAlignment="1" applyProtection="1">
      <alignment horizontal="right" vertical="center"/>
      <protection locked="0"/>
    </xf>
    <xf numFmtId="0" fontId="116" fillId="0" borderId="0" xfId="0" applyFont="1"/>
    <xf numFmtId="0" fontId="11" fillId="31" borderId="0" xfId="0" applyFont="1" applyFill="1" applyAlignment="1">
      <alignment horizontal="center" vertical="center"/>
    </xf>
    <xf numFmtId="0" fontId="11" fillId="31" borderId="48" xfId="0" applyFont="1" applyFill="1" applyBorder="1" applyAlignment="1">
      <alignment horizontal="center" vertical="center"/>
    </xf>
    <xf numFmtId="0" fontId="11" fillId="31" borderId="23" xfId="0" applyFont="1" applyFill="1" applyBorder="1" applyAlignment="1">
      <alignment horizontal="center" vertical="center"/>
    </xf>
    <xf numFmtId="0" fontId="11" fillId="31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0" fontId="18" fillId="0" borderId="46" xfId="0" applyFont="1" applyBorder="1" applyAlignment="1">
      <alignment horizontal="center" vertical="center"/>
    </xf>
    <xf numFmtId="0" fontId="9" fillId="0" borderId="11" xfId="41" applyFont="1" applyBorder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56" xfId="41" applyFont="1" applyBorder="1" applyAlignment="1">
      <alignment horizontal="center" vertical="center"/>
    </xf>
    <xf numFmtId="0" fontId="9" fillId="0" borderId="40" xfId="41" applyFont="1" applyBorder="1" applyAlignment="1">
      <alignment horizontal="center" vertical="center"/>
    </xf>
    <xf numFmtId="0" fontId="9" fillId="0" borderId="23" xfId="4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0" xfId="41" applyFont="1" applyProtection="1">
      <protection locked="0"/>
    </xf>
    <xf numFmtId="0" fontId="122" fillId="0" borderId="0" xfId="0" quotePrefix="1" applyFont="1" applyAlignment="1">
      <alignment vertical="center"/>
    </xf>
    <xf numFmtId="0" fontId="18" fillId="0" borderId="26" xfId="41" applyFont="1" applyBorder="1" applyAlignment="1">
      <alignment horizontal="center" vertical="center"/>
    </xf>
    <xf numFmtId="3" fontId="11" fillId="0" borderId="18" xfId="41" applyNumberFormat="1" applyFont="1" applyBorder="1" applyAlignment="1" applyProtection="1">
      <alignment horizontal="center" vertical="center"/>
      <protection locked="0"/>
    </xf>
    <xf numFmtId="3" fontId="11" fillId="0" borderId="22" xfId="41" applyNumberFormat="1" applyFont="1" applyBorder="1" applyAlignment="1" applyProtection="1">
      <alignment horizontal="center" vertical="center"/>
      <protection locked="0"/>
    </xf>
    <xf numFmtId="3" fontId="11" fillId="0" borderId="28" xfId="41" applyNumberFormat="1" applyFont="1" applyBorder="1" applyAlignment="1" applyProtection="1">
      <alignment horizontal="center" vertical="center"/>
      <protection locked="0"/>
    </xf>
    <xf numFmtId="3" fontId="11" fillId="0" borderId="26" xfId="41" applyNumberFormat="1" applyFont="1" applyBorder="1" applyAlignment="1" applyProtection="1">
      <alignment horizontal="center" vertical="center"/>
      <protection locked="0"/>
    </xf>
    <xf numFmtId="3" fontId="11" fillId="0" borderId="44" xfId="41" applyNumberFormat="1" applyFont="1" applyBorder="1" applyAlignment="1" applyProtection="1">
      <alignment horizontal="center" vertical="center"/>
      <protection locked="0"/>
    </xf>
    <xf numFmtId="3" fontId="11" fillId="0" borderId="41" xfId="41" applyNumberFormat="1" applyFont="1" applyBorder="1" applyAlignment="1" applyProtection="1">
      <alignment horizontal="center" vertical="center"/>
      <protection locked="0"/>
    </xf>
    <xf numFmtId="3" fontId="11" fillId="0" borderId="23" xfId="41" applyNumberFormat="1" applyFont="1" applyBorder="1" applyAlignment="1" applyProtection="1">
      <alignment horizontal="center" vertical="center"/>
      <protection locked="0"/>
    </xf>
    <xf numFmtId="3" fontId="11" fillId="0" borderId="40" xfId="41" applyNumberFormat="1" applyFont="1" applyBorder="1" applyAlignment="1" applyProtection="1">
      <alignment horizontal="center" vertical="center"/>
      <protection locked="0"/>
    </xf>
    <xf numFmtId="0" fontId="123" fillId="0" borderId="16" xfId="95" applyFont="1" applyBorder="1"/>
    <xf numFmtId="0" fontId="124" fillId="0" borderId="15" xfId="95" applyFont="1" applyBorder="1" applyAlignment="1">
      <alignment horizontal="left"/>
    </xf>
    <xf numFmtId="0" fontId="123" fillId="0" borderId="0" xfId="95" applyFont="1"/>
    <xf numFmtId="0" fontId="123" fillId="0" borderId="15" xfId="95" applyFont="1" applyBorder="1"/>
    <xf numFmtId="0" fontId="123" fillId="0" borderId="35" xfId="95" applyFont="1" applyBorder="1"/>
    <xf numFmtId="0" fontId="125" fillId="0" borderId="14" xfId="95" applyFont="1" applyBorder="1" applyAlignment="1">
      <alignment horizontal="center"/>
    </xf>
    <xf numFmtId="0" fontId="126" fillId="0" borderId="0" xfId="95" applyFont="1"/>
    <xf numFmtId="0" fontId="125" fillId="0" borderId="0" xfId="95" applyFont="1"/>
    <xf numFmtId="0" fontId="125" fillId="0" borderId="48" xfId="95" applyFont="1" applyBorder="1"/>
    <xf numFmtId="0" fontId="127" fillId="0" borderId="0" xfId="0" applyFont="1"/>
    <xf numFmtId="0" fontId="124" fillId="0" borderId="14" xfId="95" applyFont="1" applyBorder="1" applyAlignment="1">
      <alignment horizontal="center"/>
    </xf>
    <xf numFmtId="0" fontId="128" fillId="0" borderId="0" xfId="95" applyFont="1"/>
    <xf numFmtId="0" fontId="128" fillId="0" borderId="48" xfId="95" applyFont="1" applyBorder="1"/>
    <xf numFmtId="0" fontId="129" fillId="0" borderId="0" xfId="95" applyFont="1"/>
    <xf numFmtId="0" fontId="129" fillId="0" borderId="48" xfId="95" applyFont="1" applyBorder="1"/>
    <xf numFmtId="0" fontId="130" fillId="0" borderId="0" xfId="95" applyFont="1" applyAlignment="1">
      <alignment vertical="center" wrapText="1"/>
    </xf>
    <xf numFmtId="0" fontId="130" fillId="0" borderId="48" xfId="95" applyFont="1" applyBorder="1" applyAlignment="1">
      <alignment vertical="center" wrapText="1"/>
    </xf>
    <xf numFmtId="0" fontId="124" fillId="0" borderId="63" xfId="95" applyFont="1" applyBorder="1" applyAlignment="1">
      <alignment horizontal="center" vertical="center" wrapText="1"/>
    </xf>
    <xf numFmtId="0" fontId="130" fillId="67" borderId="13" xfId="95" applyFont="1" applyFill="1" applyBorder="1" applyAlignment="1">
      <alignment horizontal="center" vertical="center" wrapText="1"/>
    </xf>
    <xf numFmtId="0" fontId="130" fillId="68" borderId="13" xfId="95" applyFont="1" applyFill="1" applyBorder="1" applyAlignment="1">
      <alignment horizontal="center" vertical="center" wrapText="1"/>
    </xf>
    <xf numFmtId="0" fontId="130" fillId="68" borderId="18" xfId="95" applyFont="1" applyFill="1" applyBorder="1" applyAlignment="1">
      <alignment horizontal="center" vertical="center" wrapText="1"/>
    </xf>
    <xf numFmtId="0" fontId="130" fillId="68" borderId="26" xfId="95" applyFont="1" applyFill="1" applyBorder="1" applyAlignment="1">
      <alignment horizontal="center" vertical="center" wrapText="1"/>
    </xf>
    <xf numFmtId="0" fontId="130" fillId="68" borderId="39" xfId="95" applyFont="1" applyFill="1" applyBorder="1" applyAlignment="1">
      <alignment horizontal="center" vertical="center" wrapText="1"/>
    </xf>
    <xf numFmtId="0" fontId="124" fillId="68" borderId="24" xfId="95" applyFont="1" applyFill="1" applyBorder="1" applyAlignment="1">
      <alignment horizontal="center" vertical="center" wrapText="1"/>
    </xf>
    <xf numFmtId="0" fontId="124" fillId="68" borderId="66" xfId="95" applyFont="1" applyFill="1" applyBorder="1" applyAlignment="1">
      <alignment horizontal="center" vertical="center" wrapText="1"/>
    </xf>
    <xf numFmtId="0" fontId="124" fillId="0" borderId="32" xfId="95" applyFont="1" applyBorder="1" applyAlignment="1">
      <alignment horizontal="center" vertical="center"/>
    </xf>
    <xf numFmtId="0" fontId="123" fillId="0" borderId="34" xfId="95" applyFont="1" applyBorder="1"/>
    <xf numFmtId="0" fontId="124" fillId="0" borderId="125" xfId="95" applyFont="1" applyBorder="1" applyAlignment="1">
      <alignment horizontal="center"/>
    </xf>
    <xf numFmtId="0" fontId="124" fillId="0" borderId="13" xfId="95" applyFont="1" applyBorder="1" applyAlignment="1">
      <alignment horizontal="center" vertical="center"/>
    </xf>
    <xf numFmtId="0" fontId="124" fillId="0" borderId="18" xfId="95" applyFont="1" applyBorder="1" applyAlignment="1">
      <alignment horizontal="center" vertical="center"/>
    </xf>
    <xf numFmtId="0" fontId="123" fillId="0" borderId="36" xfId="95" applyFont="1" applyBorder="1"/>
    <xf numFmtId="0" fontId="124" fillId="0" borderId="14" xfId="95" applyFont="1" applyBorder="1" applyAlignment="1">
      <alignment horizontal="center" vertical="center"/>
    </xf>
    <xf numFmtId="0" fontId="124" fillId="0" borderId="11" xfId="95" applyFont="1" applyBorder="1" applyAlignment="1">
      <alignment horizontal="center" vertical="center" wrapText="1"/>
    </xf>
    <xf numFmtId="0" fontId="123" fillId="0" borderId="48" xfId="95" applyFont="1" applyBorder="1" applyAlignment="1">
      <alignment wrapText="1"/>
    </xf>
    <xf numFmtId="0" fontId="124" fillId="0" borderId="20" xfId="95" applyFont="1" applyBorder="1" applyAlignment="1">
      <alignment horizontal="center" vertical="center"/>
    </xf>
    <xf numFmtId="49" fontId="134" fillId="0" borderId="12" xfId="95" applyNumberFormat="1" applyFont="1" applyBorder="1" applyAlignment="1">
      <alignment horizontal="left" vertical="center"/>
    </xf>
    <xf numFmtId="0" fontId="134" fillId="0" borderId="56" xfId="95" applyFont="1" applyBorder="1" applyAlignment="1">
      <alignment horizontal="left" vertical="center"/>
    </xf>
    <xf numFmtId="0" fontId="134" fillId="0" borderId="43" xfId="95" applyFont="1" applyBorder="1" applyAlignment="1">
      <alignment horizontal="center" vertical="center"/>
    </xf>
    <xf numFmtId="0" fontId="136" fillId="0" borderId="12" xfId="95" applyFont="1" applyBorder="1" applyAlignment="1">
      <alignment horizontal="center" vertical="top"/>
    </xf>
    <xf numFmtId="0" fontId="136" fillId="0" borderId="11" xfId="95" applyFont="1" applyBorder="1" applyAlignment="1">
      <alignment horizontal="center" vertical="top"/>
    </xf>
    <xf numFmtId="0" fontId="136" fillId="0" borderId="11" xfId="95" applyFont="1" applyBorder="1" applyAlignment="1">
      <alignment horizontal="left" vertical="top"/>
    </xf>
    <xf numFmtId="0" fontId="136" fillId="0" borderId="63" xfId="95" applyFont="1" applyBorder="1" applyAlignment="1">
      <alignment horizontal="center" vertical="top"/>
    </xf>
    <xf numFmtId="0" fontId="134" fillId="0" borderId="59" xfId="95" applyFont="1" applyBorder="1" applyAlignment="1">
      <alignment horizontal="left" vertical="top" wrapText="1"/>
    </xf>
    <xf numFmtId="0" fontId="136" fillId="25" borderId="23" xfId="95" applyFont="1" applyFill="1" applyBorder="1" applyAlignment="1">
      <alignment horizontal="center" vertical="top"/>
    </xf>
    <xf numFmtId="0" fontId="123" fillId="0" borderId="45" xfId="95" applyFont="1" applyBorder="1" applyAlignment="1">
      <alignment wrapText="1"/>
    </xf>
    <xf numFmtId="2" fontId="136" fillId="0" borderId="33" xfId="95" applyNumberFormat="1" applyFont="1" applyBorder="1" applyAlignment="1">
      <alignment horizontal="center" vertical="top"/>
    </xf>
    <xf numFmtId="0" fontId="136" fillId="25" borderId="57" xfId="95" applyFont="1" applyFill="1" applyBorder="1" applyAlignment="1">
      <alignment horizontal="center" vertical="top"/>
    </xf>
    <xf numFmtId="0" fontId="136" fillId="25" borderId="125" xfId="95" applyFont="1" applyFill="1" applyBorder="1" applyAlignment="1">
      <alignment horizontal="center" vertical="top"/>
    </xf>
    <xf numFmtId="0" fontId="134" fillId="0" borderId="12" xfId="95" applyFont="1" applyBorder="1" applyAlignment="1">
      <alignment horizontal="left" vertical="center" indent="1"/>
    </xf>
    <xf numFmtId="0" fontId="134" fillId="0" borderId="41" xfId="95" applyFont="1" applyBorder="1" applyAlignment="1">
      <alignment horizontal="center" vertical="center"/>
    </xf>
    <xf numFmtId="2" fontId="136" fillId="0" borderId="12" xfId="95" applyNumberFormat="1" applyFont="1" applyBorder="1" applyAlignment="1">
      <alignment horizontal="center" vertical="center"/>
    </xf>
    <xf numFmtId="2" fontId="136" fillId="0" borderId="11" xfId="95" applyNumberFormat="1" applyFont="1" applyBorder="1" applyAlignment="1">
      <alignment horizontal="center" vertical="center"/>
    </xf>
    <xf numFmtId="2" fontId="136" fillId="0" borderId="63" xfId="95" applyNumberFormat="1" applyFont="1" applyBorder="1" applyAlignment="1">
      <alignment horizontal="center" vertical="top"/>
    </xf>
    <xf numFmtId="0" fontId="134" fillId="0" borderId="75" xfId="95" applyFont="1" applyBorder="1" applyAlignment="1">
      <alignment horizontal="left" vertical="top" wrapText="1"/>
    </xf>
    <xf numFmtId="2" fontId="136" fillId="25" borderId="11" xfId="95" applyNumberFormat="1" applyFont="1" applyFill="1" applyBorder="1" applyAlignment="1">
      <alignment horizontal="center" vertical="top"/>
    </xf>
    <xf numFmtId="0" fontId="123" fillId="0" borderId="43" xfId="95" applyFont="1" applyBorder="1" applyAlignment="1">
      <alignment wrapText="1"/>
    </xf>
    <xf numFmtId="2" fontId="136" fillId="0" borderId="41" xfId="95" applyNumberFormat="1" applyFont="1" applyBorder="1" applyAlignment="1">
      <alignment horizontal="center" vertical="top"/>
    </xf>
    <xf numFmtId="0" fontId="136" fillId="25" borderId="11" xfId="95" applyFont="1" applyFill="1" applyBorder="1" applyAlignment="1">
      <alignment horizontal="center" vertical="top"/>
    </xf>
    <xf numFmtId="0" fontId="136" fillId="25" borderId="63" xfId="95" applyFont="1" applyFill="1" applyBorder="1" applyAlignment="1">
      <alignment horizontal="center" vertical="top"/>
    </xf>
    <xf numFmtId="0" fontId="134" fillId="0" borderId="12" xfId="95" applyFont="1" applyBorder="1" applyAlignment="1">
      <alignment horizontal="left" vertical="center" indent="2"/>
    </xf>
    <xf numFmtId="2" fontId="134" fillId="0" borderId="24" xfId="95" applyNumberFormat="1" applyFont="1" applyBorder="1" applyAlignment="1">
      <alignment horizontal="center" vertical="center"/>
    </xf>
    <xf numFmtId="2" fontId="134" fillId="0" borderId="56" xfId="95" applyNumberFormat="1" applyFont="1" applyBorder="1" applyAlignment="1">
      <alignment horizontal="center" vertical="center"/>
    </xf>
    <xf numFmtId="2" fontId="134" fillId="0" borderId="23" xfId="95" applyNumberFormat="1" applyFont="1" applyBorder="1" applyAlignment="1">
      <alignment horizontal="center" vertical="center"/>
    </xf>
    <xf numFmtId="2" fontId="134" fillId="0" borderId="24" xfId="95" applyNumberFormat="1" applyFont="1" applyBorder="1" applyAlignment="1">
      <alignment horizontal="center" vertical="top"/>
    </xf>
    <xf numFmtId="2" fontId="134" fillId="25" borderId="11" xfId="95" applyNumberFormat="1" applyFont="1" applyFill="1" applyBorder="1" applyAlignment="1">
      <alignment horizontal="center" vertical="top"/>
    </xf>
    <xf numFmtId="2" fontId="136" fillId="0" borderId="23" xfId="95" applyNumberFormat="1" applyFont="1" applyBorder="1" applyAlignment="1">
      <alignment horizontal="center" vertical="top"/>
    </xf>
    <xf numFmtId="2" fontId="134" fillId="0" borderId="13" xfId="95" applyNumberFormat="1" applyFont="1" applyBorder="1" applyAlignment="1">
      <alignment horizontal="center" vertical="center"/>
    </xf>
    <xf numFmtId="2" fontId="134" fillId="0" borderId="18" xfId="95" applyNumberFormat="1" applyFont="1" applyBorder="1" applyAlignment="1">
      <alignment horizontal="center" vertical="center"/>
    </xf>
    <xf numFmtId="0" fontId="123" fillId="0" borderId="18" xfId="95" applyFont="1" applyBorder="1" applyAlignment="1">
      <alignment vertical="center"/>
    </xf>
    <xf numFmtId="2" fontId="134" fillId="0" borderId="36" xfId="95" applyNumberFormat="1" applyFont="1" applyBorder="1" applyAlignment="1">
      <alignment horizontal="center" vertical="top"/>
    </xf>
    <xf numFmtId="0" fontId="134" fillId="0" borderId="49" xfId="95" applyFont="1" applyBorder="1" applyAlignment="1">
      <alignment horizontal="left" vertical="top" wrapText="1"/>
    </xf>
    <xf numFmtId="2" fontId="136" fillId="0" borderId="18" xfId="95" applyNumberFormat="1" applyFont="1" applyBorder="1" applyAlignment="1">
      <alignment horizontal="center" vertical="top"/>
    </xf>
    <xf numFmtId="0" fontId="134" fillId="0" borderId="24" xfId="95" applyFont="1" applyBorder="1" applyAlignment="1">
      <alignment horizontal="center" vertical="center"/>
    </xf>
    <xf numFmtId="0" fontId="134" fillId="0" borderId="59" xfId="95" applyFont="1" applyBorder="1" applyAlignment="1">
      <alignment horizontal="left" vertical="center" indent="1"/>
    </xf>
    <xf numFmtId="0" fontId="134" fillId="0" borderId="26" xfId="95" applyFont="1" applyBorder="1" applyAlignment="1">
      <alignment horizontal="center" vertical="center"/>
    </xf>
    <xf numFmtId="2" fontId="136" fillId="0" borderId="38" xfId="95" applyNumberFormat="1" applyFont="1" applyBorder="1" applyAlignment="1">
      <alignment horizontal="center" vertical="center"/>
    </xf>
    <xf numFmtId="0" fontId="136" fillId="0" borderId="11" xfId="95" applyFont="1" applyBorder="1" applyAlignment="1">
      <alignment horizontal="center" vertical="center"/>
    </xf>
    <xf numFmtId="2" fontId="136" fillId="0" borderId="28" xfId="95" applyNumberFormat="1" applyFont="1" applyBorder="1" applyAlignment="1">
      <alignment horizontal="center" vertical="top"/>
    </xf>
    <xf numFmtId="2" fontId="136" fillId="0" borderId="26" xfId="95" applyNumberFormat="1" applyFont="1" applyBorder="1" applyAlignment="1">
      <alignment horizontal="center" vertical="center"/>
    </xf>
    <xf numFmtId="0" fontId="136" fillId="0" borderId="26" xfId="95" applyFont="1" applyBorder="1" applyAlignment="1">
      <alignment horizontal="center" vertical="center"/>
    </xf>
    <xf numFmtId="0" fontId="136" fillId="0" borderId="39" xfId="95" applyFont="1" applyBorder="1" applyAlignment="1">
      <alignment horizontal="center" vertical="top"/>
    </xf>
    <xf numFmtId="2" fontId="134" fillId="0" borderId="75" xfId="95" applyNumberFormat="1" applyFont="1" applyBorder="1" applyAlignment="1">
      <alignment horizontal="left" vertical="top" wrapText="1"/>
    </xf>
    <xf numFmtId="0" fontId="134" fillId="0" borderId="12" xfId="95" applyFont="1" applyBorder="1" applyAlignment="1">
      <alignment horizontal="left" vertical="center" indent="3"/>
    </xf>
    <xf numFmtId="0" fontId="136" fillId="0" borderId="12" xfId="95" applyFont="1" applyBorder="1" applyAlignment="1">
      <alignment horizontal="center" vertical="center"/>
    </xf>
    <xf numFmtId="2" fontId="134" fillId="0" borderId="49" xfId="95" applyNumberFormat="1" applyFont="1" applyBorder="1" applyAlignment="1">
      <alignment horizontal="left" vertical="top" wrapText="1"/>
    </xf>
    <xf numFmtId="2" fontId="136" fillId="0" borderId="39" xfId="95" applyNumberFormat="1" applyFont="1" applyBorder="1" applyAlignment="1">
      <alignment horizontal="center" vertical="top"/>
    </xf>
    <xf numFmtId="49" fontId="134" fillId="0" borderId="14" xfId="95" applyNumberFormat="1" applyFont="1" applyBorder="1" applyAlignment="1">
      <alignment horizontal="left" vertical="center"/>
    </xf>
    <xf numFmtId="2" fontId="134" fillId="0" borderId="38" xfId="95" applyNumberFormat="1" applyFont="1" applyBorder="1" applyAlignment="1">
      <alignment horizontal="center" vertical="center"/>
    </xf>
    <xf numFmtId="2" fontId="134" fillId="0" borderId="26" xfId="95" applyNumberFormat="1" applyFont="1" applyBorder="1" applyAlignment="1">
      <alignment horizontal="center" vertical="center"/>
    </xf>
    <xf numFmtId="0" fontId="134" fillId="0" borderId="12" xfId="95" applyFont="1" applyBorder="1" applyAlignment="1">
      <alignment horizontal="left" vertical="center" indent="4"/>
    </xf>
    <xf numFmtId="2" fontId="134" fillId="0" borderId="12" xfId="95" applyNumberFormat="1" applyFont="1" applyBorder="1" applyAlignment="1">
      <alignment horizontal="center" vertical="center"/>
    </xf>
    <xf numFmtId="2" fontId="134" fillId="0" borderId="11" xfId="95" applyNumberFormat="1" applyFont="1" applyBorder="1" applyAlignment="1">
      <alignment horizontal="center" vertical="center"/>
    </xf>
    <xf numFmtId="2" fontId="134" fillId="0" borderId="63" xfId="95" applyNumberFormat="1" applyFont="1" applyBorder="1" applyAlignment="1">
      <alignment horizontal="center" vertical="top"/>
    </xf>
    <xf numFmtId="0" fontId="134" fillId="25" borderId="63" xfId="95" applyFont="1" applyFill="1" applyBorder="1" applyAlignment="1">
      <alignment horizontal="center" vertical="top"/>
    </xf>
    <xf numFmtId="0" fontId="123" fillId="0" borderId="26" xfId="95" applyFont="1" applyBorder="1" applyAlignment="1">
      <alignment vertical="center"/>
    </xf>
    <xf numFmtId="2" fontId="134" fillId="0" borderId="39" xfId="95" applyNumberFormat="1" applyFont="1" applyBorder="1" applyAlignment="1">
      <alignment horizontal="center" vertical="top"/>
    </xf>
    <xf numFmtId="0" fontId="134" fillId="0" borderId="12" xfId="95" applyFont="1" applyBorder="1" applyAlignment="1">
      <alignment horizontal="center" vertical="center"/>
    </xf>
    <xf numFmtId="0" fontId="134" fillId="0" borderId="11" xfId="95" applyFont="1" applyBorder="1" applyAlignment="1">
      <alignment horizontal="center" vertical="center"/>
    </xf>
    <xf numFmtId="0" fontId="134" fillId="0" borderId="63" xfId="95" applyFont="1" applyBorder="1" applyAlignment="1">
      <alignment horizontal="center" vertical="top"/>
    </xf>
    <xf numFmtId="0" fontId="134" fillId="25" borderId="11" xfId="95" applyFont="1" applyFill="1" applyBorder="1" applyAlignment="1">
      <alignment horizontal="center" vertical="top"/>
    </xf>
    <xf numFmtId="0" fontId="123" fillId="0" borderId="43" xfId="95" applyFont="1" applyBorder="1" applyAlignment="1">
      <alignment vertical="top" wrapText="1"/>
    </xf>
    <xf numFmtId="0" fontId="134" fillId="0" borderId="39" xfId="95" applyFont="1" applyBorder="1" applyAlignment="1">
      <alignment horizontal="center" vertical="top"/>
    </xf>
    <xf numFmtId="49" fontId="134" fillId="0" borderId="17" xfId="95" applyNumberFormat="1" applyFont="1" applyBorder="1" applyAlignment="1">
      <alignment horizontal="left" vertical="center"/>
    </xf>
    <xf numFmtId="0" fontId="134" fillId="0" borderId="31" xfId="95" applyFont="1" applyBorder="1" applyAlignment="1">
      <alignment horizontal="left" vertical="center" indent="3"/>
    </xf>
    <xf numFmtId="0" fontId="134" fillId="0" borderId="60" xfId="95" applyFont="1" applyBorder="1" applyAlignment="1">
      <alignment horizontal="center" vertical="center"/>
    </xf>
    <xf numFmtId="2" fontId="134" fillId="0" borderId="71" xfId="95" applyNumberFormat="1" applyFont="1" applyBorder="1" applyAlignment="1">
      <alignment horizontal="center" vertical="center"/>
    </xf>
    <xf numFmtId="2" fontId="134" fillId="0" borderId="52" xfId="95" applyNumberFormat="1" applyFont="1" applyBorder="1" applyAlignment="1">
      <alignment horizontal="center" vertical="center"/>
    </xf>
    <xf numFmtId="0" fontId="134" fillId="0" borderId="52" xfId="95" applyFont="1" applyBorder="1" applyAlignment="1">
      <alignment horizontal="center" vertical="center"/>
    </xf>
    <xf numFmtId="0" fontId="134" fillId="0" borderId="58" xfId="95" applyFont="1" applyBorder="1" applyAlignment="1">
      <alignment horizontal="center" vertical="top"/>
    </xf>
    <xf numFmtId="0" fontId="134" fillId="0" borderId="124" xfId="95" applyFont="1" applyBorder="1" applyAlignment="1">
      <alignment horizontal="left" vertical="top" wrapText="1"/>
    </xf>
    <xf numFmtId="0" fontId="134" fillId="25" borderId="19" xfId="95" applyFont="1" applyFill="1" applyBorder="1" applyAlignment="1">
      <alignment horizontal="center" vertical="top"/>
    </xf>
    <xf numFmtId="0" fontId="134" fillId="0" borderId="63" xfId="95" applyFont="1" applyBorder="1" applyAlignment="1">
      <alignment horizontal="left" vertical="top" wrapText="1"/>
    </xf>
    <xf numFmtId="2" fontId="136" fillId="0" borderId="60" xfId="95" applyNumberFormat="1" applyFont="1" applyBorder="1" applyAlignment="1">
      <alignment horizontal="center" vertical="top"/>
    </xf>
    <xf numFmtId="0" fontId="136" fillId="25" borderId="19" xfId="95" applyFont="1" applyFill="1" applyBorder="1" applyAlignment="1">
      <alignment horizontal="center" vertical="top"/>
    </xf>
    <xf numFmtId="0" fontId="134" fillId="25" borderId="66" xfId="95" applyFont="1" applyFill="1" applyBorder="1" applyAlignment="1">
      <alignment horizontal="center" vertical="top"/>
    </xf>
    <xf numFmtId="49" fontId="134" fillId="0" borderId="49" xfId="95" applyNumberFormat="1" applyFont="1" applyBorder="1" applyAlignment="1">
      <alignment horizontal="left" vertical="center"/>
    </xf>
    <xf numFmtId="0" fontId="134" fillId="0" borderId="69" xfId="95" applyFont="1" applyBorder="1" applyAlignment="1">
      <alignment horizontal="left" vertical="center"/>
    </xf>
    <xf numFmtId="0" fontId="134" fillId="0" borderId="28" xfId="95" applyFont="1" applyBorder="1" applyAlignment="1">
      <alignment horizontal="center" vertical="center"/>
    </xf>
    <xf numFmtId="0" fontId="134" fillId="0" borderId="13" xfId="95" applyFont="1" applyBorder="1" applyAlignment="1">
      <alignment horizontal="center" vertical="center" wrapText="1"/>
    </xf>
    <xf numFmtId="0" fontId="134" fillId="0" borderId="18" xfId="95" applyFont="1" applyBorder="1" applyAlignment="1">
      <alignment horizontal="center" vertical="center" wrapText="1"/>
    </xf>
    <xf numFmtId="0" fontId="134" fillId="0" borderId="36" xfId="95" applyFont="1" applyBorder="1" applyAlignment="1">
      <alignment horizontal="left" vertical="top" wrapText="1"/>
    </xf>
    <xf numFmtId="0" fontId="134" fillId="0" borderId="69" xfId="95" applyFont="1" applyBorder="1" applyAlignment="1">
      <alignment horizontal="left" vertical="top" wrapText="1"/>
    </xf>
    <xf numFmtId="0" fontId="134" fillId="0" borderId="70" xfId="95" applyFont="1" applyBorder="1" applyAlignment="1">
      <alignment horizontal="left" vertical="top" wrapText="1"/>
    </xf>
    <xf numFmtId="2" fontId="136" fillId="0" borderId="47" xfId="95" applyNumberFormat="1" applyFont="1" applyBorder="1" applyAlignment="1">
      <alignment horizontal="center" vertical="top"/>
    </xf>
    <xf numFmtId="0" fontId="134" fillId="0" borderId="42" xfId="95" applyFont="1" applyBorder="1" applyAlignment="1">
      <alignment horizontal="center" vertical="top"/>
    </xf>
    <xf numFmtId="49" fontId="134" fillId="0" borderId="56" xfId="95" applyNumberFormat="1" applyFont="1" applyBorder="1" applyAlignment="1">
      <alignment horizontal="left" vertical="center"/>
    </xf>
    <xf numFmtId="0" fontId="134" fillId="0" borderId="12" xfId="95" applyFont="1" applyBorder="1" applyAlignment="1">
      <alignment horizontal="left" vertical="center"/>
    </xf>
    <xf numFmtId="0" fontId="134" fillId="0" borderId="13" xfId="95" applyFont="1" applyBorder="1" applyAlignment="1">
      <alignment horizontal="left" vertical="center" wrapText="1"/>
    </xf>
    <xf numFmtId="0" fontId="134" fillId="0" borderId="18" xfId="95" applyFont="1" applyBorder="1" applyAlignment="1">
      <alignment horizontal="left" vertical="center" wrapText="1"/>
    </xf>
    <xf numFmtId="0" fontId="134" fillId="0" borderId="14" xfId="95" applyFont="1" applyBorder="1" applyAlignment="1">
      <alignment horizontal="left" vertical="top" wrapText="1"/>
    </xf>
    <xf numFmtId="0" fontId="134" fillId="0" borderId="18" xfId="95" applyFont="1" applyBorder="1" applyAlignment="1">
      <alignment horizontal="left" vertical="top" wrapText="1"/>
    </xf>
    <xf numFmtId="2" fontId="136" fillId="0" borderId="20" xfId="95" applyNumberFormat="1" applyFont="1" applyBorder="1" applyAlignment="1">
      <alignment horizontal="center" vertical="top"/>
    </xf>
    <xf numFmtId="0" fontId="134" fillId="0" borderId="56" xfId="95" applyFont="1" applyBorder="1" applyAlignment="1">
      <alignment horizontal="left" vertical="center" indent="1"/>
    </xf>
    <xf numFmtId="0" fontId="134" fillId="0" borderId="56" xfId="95" applyFont="1" applyBorder="1" applyAlignment="1">
      <alignment horizontal="center" vertical="center" wrapText="1"/>
    </xf>
    <xf numFmtId="0" fontId="134" fillId="0" borderId="23" xfId="95" applyFont="1" applyBorder="1" applyAlignment="1">
      <alignment horizontal="center" vertical="center" wrapText="1"/>
    </xf>
    <xf numFmtId="0" fontId="134" fillId="0" borderId="39" xfId="95" applyFont="1" applyBorder="1" applyAlignment="1">
      <alignment horizontal="left" vertical="top" wrapText="1"/>
    </xf>
    <xf numFmtId="0" fontId="134" fillId="0" borderId="26" xfId="95" applyFont="1" applyBorder="1" applyAlignment="1">
      <alignment horizontal="left" vertical="top" wrapText="1"/>
    </xf>
    <xf numFmtId="2" fontId="134" fillId="0" borderId="38" xfId="95" applyNumberFormat="1" applyFont="1" applyBorder="1" applyAlignment="1">
      <alignment horizontal="center" vertical="top"/>
    </xf>
    <xf numFmtId="166" fontId="134" fillId="0" borderId="39" xfId="95" applyNumberFormat="1" applyFont="1" applyBorder="1" applyAlignment="1">
      <alignment horizontal="center" vertical="top"/>
    </xf>
    <xf numFmtId="0" fontId="134" fillId="0" borderId="12" xfId="95" applyFont="1" applyBorder="1" applyAlignment="1">
      <alignment horizontal="center" vertical="center" wrapText="1"/>
    </xf>
    <xf numFmtId="0" fontId="134" fillId="0" borderId="11" xfId="95" applyFont="1" applyBorder="1" applyAlignment="1">
      <alignment horizontal="center" vertical="center" wrapText="1"/>
    </xf>
    <xf numFmtId="164" fontId="134" fillId="0" borderId="24" xfId="95" applyNumberFormat="1" applyFont="1" applyBorder="1" applyAlignment="1">
      <alignment horizontal="left" vertical="top" wrapText="1"/>
    </xf>
    <xf numFmtId="164" fontId="134" fillId="0" borderId="23" xfId="95" applyNumberFormat="1" applyFont="1" applyBorder="1" applyAlignment="1">
      <alignment horizontal="left" vertical="top" wrapText="1"/>
    </xf>
    <xf numFmtId="0" fontId="134" fillId="0" borderId="13" xfId="95" applyFont="1" applyBorder="1" applyAlignment="1">
      <alignment horizontal="left" vertical="center"/>
    </xf>
    <xf numFmtId="0" fontId="134" fillId="0" borderId="24" xfId="95" applyFont="1" applyBorder="1" applyAlignment="1">
      <alignment horizontal="left" vertical="top" wrapText="1"/>
    </xf>
    <xf numFmtId="0" fontId="134" fillId="0" borderId="23" xfId="95" applyFont="1" applyBorder="1" applyAlignment="1">
      <alignment horizontal="left" vertical="top" wrapText="1"/>
    </xf>
    <xf numFmtId="2" fontId="134" fillId="0" borderId="18" xfId="95" applyNumberFormat="1" applyFont="1" applyBorder="1" applyAlignment="1">
      <alignment horizontal="center" vertical="top"/>
    </xf>
    <xf numFmtId="0" fontId="134" fillId="0" borderId="36" xfId="95" applyFont="1" applyBorder="1" applyAlignment="1">
      <alignment horizontal="center" vertical="top"/>
    </xf>
    <xf numFmtId="0" fontId="134" fillId="0" borderId="40" xfId="95" applyFont="1" applyBorder="1" applyAlignment="1">
      <alignment horizontal="center" vertical="center"/>
    </xf>
    <xf numFmtId="0" fontId="134" fillId="0" borderId="38" xfId="95" applyFont="1" applyBorder="1" applyAlignment="1">
      <alignment horizontal="center" vertical="center" wrapText="1"/>
    </xf>
    <xf numFmtId="0" fontId="134" fillId="0" borderId="26" xfId="95" applyFont="1" applyBorder="1" applyAlignment="1">
      <alignment horizontal="center" vertical="center" wrapText="1"/>
    </xf>
    <xf numFmtId="0" fontId="123" fillId="0" borderId="26" xfId="95" applyFont="1" applyBorder="1" applyAlignment="1">
      <alignment horizontal="center" vertical="center"/>
    </xf>
    <xf numFmtId="0" fontId="123" fillId="0" borderId="46" xfId="95" applyFont="1" applyBorder="1" applyAlignment="1">
      <alignment horizontal="center" vertical="center"/>
    </xf>
    <xf numFmtId="2" fontId="134" fillId="0" borderId="26" xfId="95" applyNumberFormat="1" applyFont="1" applyBorder="1" applyAlignment="1">
      <alignment horizontal="center" vertical="center" wrapText="1"/>
    </xf>
    <xf numFmtId="2" fontId="134" fillId="0" borderId="36" xfId="95" applyNumberFormat="1" applyFont="1" applyBorder="1" applyAlignment="1">
      <alignment horizontal="left" vertical="top" wrapText="1"/>
    </xf>
    <xf numFmtId="2" fontId="134" fillId="0" borderId="18" xfId="95" applyNumberFormat="1" applyFont="1" applyBorder="1" applyAlignment="1">
      <alignment horizontal="left" vertical="top" wrapText="1"/>
    </xf>
    <xf numFmtId="0" fontId="136" fillId="25" borderId="18" xfId="95" applyFont="1" applyFill="1" applyBorder="1" applyAlignment="1">
      <alignment horizontal="center" vertical="top"/>
    </xf>
    <xf numFmtId="0" fontId="134" fillId="0" borderId="20" xfId="95" applyFont="1" applyBorder="1" applyAlignment="1">
      <alignment horizontal="center" vertical="center"/>
    </xf>
    <xf numFmtId="0" fontId="123" fillId="0" borderId="68" xfId="95" applyFont="1" applyBorder="1" applyAlignment="1">
      <alignment wrapText="1"/>
    </xf>
    <xf numFmtId="49" fontId="134" fillId="0" borderId="75" xfId="95" applyNumberFormat="1" applyFont="1" applyBorder="1" applyAlignment="1">
      <alignment horizontal="left" vertical="center"/>
    </xf>
    <xf numFmtId="0" fontId="134" fillId="0" borderId="38" xfId="95" applyFont="1" applyBorder="1" applyAlignment="1">
      <alignment horizontal="left" vertical="center"/>
    </xf>
    <xf numFmtId="2" fontId="134" fillId="0" borderId="38" xfId="95" applyNumberFormat="1" applyFont="1" applyBorder="1" applyAlignment="1">
      <alignment horizontal="left" vertical="center" wrapText="1"/>
    </xf>
    <xf numFmtId="2" fontId="134" fillId="0" borderId="26" xfId="95" applyNumberFormat="1" applyFont="1" applyBorder="1" applyAlignment="1">
      <alignment horizontal="left" vertical="center" wrapText="1"/>
    </xf>
    <xf numFmtId="0" fontId="134" fillId="0" borderId="36" xfId="95" applyFont="1" applyBorder="1" applyAlignment="1">
      <alignment horizontal="center" vertical="center"/>
    </xf>
    <xf numFmtId="2" fontId="134" fillId="0" borderId="39" xfId="95" applyNumberFormat="1" applyFont="1" applyBorder="1" applyAlignment="1">
      <alignment horizontal="left" vertical="top" wrapText="1"/>
    </xf>
    <xf numFmtId="2" fontId="134" fillId="0" borderId="26" xfId="95" applyNumberFormat="1" applyFont="1" applyBorder="1" applyAlignment="1">
      <alignment horizontal="left" vertical="top" wrapText="1"/>
    </xf>
    <xf numFmtId="2" fontId="134" fillId="0" borderId="26" xfId="95" applyNumberFormat="1" applyFont="1" applyBorder="1" applyAlignment="1">
      <alignment horizontal="center" vertical="top"/>
    </xf>
    <xf numFmtId="0" fontId="136" fillId="25" borderId="26" xfId="95" applyFont="1" applyFill="1" applyBorder="1" applyAlignment="1">
      <alignment horizontal="center" vertical="top"/>
    </xf>
    <xf numFmtId="0" fontId="134" fillId="0" borderId="39" xfId="95" applyFont="1" applyBorder="1" applyAlignment="1">
      <alignment horizontal="center" vertical="center"/>
    </xf>
    <xf numFmtId="2" fontId="134" fillId="0" borderId="38" xfId="95" applyNumberFormat="1" applyFont="1" applyBorder="1" applyAlignment="1">
      <alignment horizontal="center" vertical="center" wrapText="1"/>
    </xf>
    <xf numFmtId="0" fontId="134" fillId="0" borderId="31" xfId="95" applyFont="1" applyBorder="1" applyAlignment="1">
      <alignment horizontal="left" vertical="center" indent="1"/>
    </xf>
    <xf numFmtId="2" fontId="134" fillId="0" borderId="56" xfId="95" applyNumberFormat="1" applyFont="1" applyBorder="1" applyAlignment="1">
      <alignment horizontal="center" vertical="center" wrapText="1"/>
    </xf>
    <xf numFmtId="2" fontId="134" fillId="0" borderId="23" xfId="95" applyNumberFormat="1" applyFont="1" applyBorder="1" applyAlignment="1">
      <alignment horizontal="center" vertical="center" wrapText="1"/>
    </xf>
    <xf numFmtId="2" fontId="134" fillId="0" borderId="63" xfId="95" applyNumberFormat="1" applyFont="1" applyBorder="1" applyAlignment="1">
      <alignment horizontal="left" vertical="top" wrapText="1"/>
    </xf>
    <xf numFmtId="2" fontId="134" fillId="0" borderId="11" xfId="95" applyNumberFormat="1" applyFont="1" applyBorder="1" applyAlignment="1">
      <alignment horizontal="left" vertical="top" wrapText="1"/>
    </xf>
    <xf numFmtId="2" fontId="134" fillId="0" borderId="19" xfId="95" applyNumberFormat="1" applyFont="1" applyBorder="1" applyAlignment="1">
      <alignment horizontal="center" vertical="top"/>
    </xf>
    <xf numFmtId="0" fontId="134" fillId="0" borderId="66" xfId="95" applyFont="1" applyBorder="1" applyAlignment="1">
      <alignment horizontal="center" vertical="top"/>
    </xf>
    <xf numFmtId="49" fontId="134" fillId="0" borderId="32" xfId="95" applyNumberFormat="1" applyFont="1" applyBorder="1" applyAlignment="1">
      <alignment horizontal="left" vertical="center"/>
    </xf>
    <xf numFmtId="0" fontId="134" fillId="0" borderId="32" xfId="95" applyFont="1" applyBorder="1" applyAlignment="1">
      <alignment horizontal="left" vertical="center"/>
    </xf>
    <xf numFmtId="0" fontId="134" fillId="0" borderId="47" xfId="95" applyFont="1" applyBorder="1" applyAlignment="1">
      <alignment horizontal="center" vertical="center"/>
    </xf>
    <xf numFmtId="0" fontId="123" fillId="0" borderId="69" xfId="95" applyFont="1" applyBorder="1" applyAlignment="1">
      <alignment horizontal="center" vertical="center"/>
    </xf>
    <xf numFmtId="0" fontId="123" fillId="0" borderId="70" xfId="95" applyFont="1" applyBorder="1" applyAlignment="1">
      <alignment horizontal="center" vertical="center"/>
    </xf>
    <xf numFmtId="0" fontId="134" fillId="0" borderId="70" xfId="95" applyFont="1" applyBorder="1" applyAlignment="1">
      <alignment horizontal="center" vertical="center" wrapText="1"/>
    </xf>
    <xf numFmtId="0" fontId="123" fillId="0" borderId="125" xfId="95" applyFont="1" applyBorder="1"/>
    <xf numFmtId="0" fontId="134" fillId="0" borderId="126" xfId="95" applyFont="1" applyBorder="1" applyAlignment="1">
      <alignment horizontal="left" vertical="top" wrapText="1"/>
    </xf>
    <xf numFmtId="2" fontId="136" fillId="0" borderId="47" xfId="95" quotePrefix="1" applyNumberFormat="1" applyFont="1" applyBorder="1" applyAlignment="1">
      <alignment horizontal="center" vertical="top"/>
    </xf>
    <xf numFmtId="0" fontId="134" fillId="0" borderId="24" xfId="95" applyFont="1" applyBorder="1" applyAlignment="1">
      <alignment horizontal="center" vertical="top"/>
    </xf>
    <xf numFmtId="2" fontId="136" fillId="0" borderId="11" xfId="95" applyNumberFormat="1" applyFont="1" applyBorder="1" applyAlignment="1">
      <alignment horizontal="center" vertical="top"/>
    </xf>
    <xf numFmtId="0" fontId="134" fillId="0" borderId="13" xfId="95" applyFont="1" applyBorder="1" applyAlignment="1">
      <alignment horizontal="left" vertical="center" indent="1"/>
    </xf>
    <xf numFmtId="0" fontId="134" fillId="0" borderId="13" xfId="95" applyFont="1" applyBorder="1" applyAlignment="1">
      <alignment horizontal="left" vertical="center" indent="2"/>
    </xf>
    <xf numFmtId="0" fontId="123" fillId="0" borderId="63" xfId="95" applyFont="1" applyBorder="1"/>
    <xf numFmtId="0" fontId="134" fillId="0" borderId="63" xfId="95" applyFont="1" applyBorder="1" applyAlignment="1">
      <alignment horizontal="center" vertical="center"/>
    </xf>
    <xf numFmtId="0" fontId="134" fillId="0" borderId="38" xfId="95" applyFont="1" applyBorder="1" applyAlignment="1">
      <alignment horizontal="left" vertical="top" wrapText="1"/>
    </xf>
    <xf numFmtId="0" fontId="134" fillId="0" borderId="13" xfId="95" applyFont="1" applyBorder="1" applyAlignment="1">
      <alignment horizontal="left" vertical="top" wrapText="1"/>
    </xf>
    <xf numFmtId="49" fontId="134" fillId="0" borderId="31" xfId="95" applyNumberFormat="1" applyFont="1" applyBorder="1" applyAlignment="1">
      <alignment horizontal="left" vertical="center"/>
    </xf>
    <xf numFmtId="0" fontId="134" fillId="0" borderId="31" xfId="95" applyFont="1" applyBorder="1" applyAlignment="1">
      <alignment horizontal="left" vertical="center" indent="2"/>
    </xf>
    <xf numFmtId="0" fontId="134" fillId="0" borderId="66" xfId="95" applyFont="1" applyBorder="1" applyAlignment="1">
      <alignment horizontal="center" vertical="center"/>
    </xf>
    <xf numFmtId="0" fontId="134" fillId="0" borderId="17" xfId="95" applyFont="1" applyBorder="1" applyAlignment="1">
      <alignment horizontal="left" vertical="top" wrapText="1"/>
    </xf>
    <xf numFmtId="0" fontId="134" fillId="0" borderId="52" xfId="95" applyFont="1" applyBorder="1" applyAlignment="1">
      <alignment horizontal="left" vertical="top" wrapText="1"/>
    </xf>
    <xf numFmtId="2" fontId="136" fillId="0" borderId="128" xfId="95" applyNumberFormat="1" applyFont="1" applyBorder="1" applyAlignment="1">
      <alignment horizontal="center" vertical="top" wrapText="1"/>
    </xf>
    <xf numFmtId="0" fontId="136" fillId="25" borderId="19" xfId="95" applyFont="1" applyFill="1" applyBorder="1" applyAlignment="1">
      <alignment horizontal="center" vertical="top" wrapText="1"/>
    </xf>
    <xf numFmtId="0" fontId="134" fillId="0" borderId="66" xfId="95" applyFont="1" applyBorder="1" applyAlignment="1">
      <alignment horizontal="center" vertical="top" wrapText="1"/>
    </xf>
    <xf numFmtId="0" fontId="134" fillId="0" borderId="69" xfId="95" applyFont="1" applyBorder="1" applyAlignment="1">
      <alignment horizontal="center" vertical="center" wrapText="1"/>
    </xf>
    <xf numFmtId="0" fontId="134" fillId="0" borderId="28" xfId="95" applyFont="1" applyBorder="1" applyAlignment="1">
      <alignment horizontal="center" vertical="top"/>
    </xf>
    <xf numFmtId="0" fontId="123" fillId="0" borderId="38" xfId="95" applyFont="1" applyBorder="1" applyAlignment="1">
      <alignment horizontal="center" vertical="center"/>
    </xf>
    <xf numFmtId="2" fontId="136" fillId="0" borderId="40" xfId="95" applyNumberFormat="1" applyFont="1" applyBorder="1" applyAlignment="1">
      <alignment horizontal="center" vertical="top"/>
    </xf>
    <xf numFmtId="0" fontId="123" fillId="0" borderId="23" xfId="95" applyFont="1" applyBorder="1" applyAlignment="1">
      <alignment vertical="top"/>
    </xf>
    <xf numFmtId="0" fontId="123" fillId="0" borderId="18" xfId="95" applyFont="1" applyBorder="1" applyAlignment="1">
      <alignment vertical="top"/>
    </xf>
    <xf numFmtId="0" fontId="123" fillId="0" borderId="0" xfId="95" applyFont="1" applyAlignment="1">
      <alignment vertical="top"/>
    </xf>
    <xf numFmtId="0" fontId="137" fillId="0" borderId="63" xfId="0" applyFont="1" applyBorder="1" applyAlignment="1">
      <alignment wrapText="1"/>
    </xf>
    <xf numFmtId="0" fontId="136" fillId="0" borderId="18" xfId="95" applyFont="1" applyBorder="1" applyAlignment="1">
      <alignment horizontal="center" vertical="top"/>
    </xf>
    <xf numFmtId="0" fontId="136" fillId="0" borderId="20" xfId="95" applyFont="1" applyBorder="1" applyAlignment="1">
      <alignment horizontal="center" vertical="top"/>
    </xf>
    <xf numFmtId="0" fontId="134" fillId="0" borderId="42" xfId="95" applyFont="1" applyBorder="1" applyAlignment="1">
      <alignment horizontal="left" vertical="top" wrapText="1"/>
    </xf>
    <xf numFmtId="2" fontId="136" fillId="25" borderId="47" xfId="95" applyNumberFormat="1" applyFont="1" applyFill="1" applyBorder="1" applyAlignment="1">
      <alignment horizontal="center" vertical="top"/>
    </xf>
    <xf numFmtId="0" fontId="136" fillId="25" borderId="47" xfId="95" applyFont="1" applyFill="1" applyBorder="1" applyAlignment="1">
      <alignment horizontal="center" vertical="top"/>
    </xf>
    <xf numFmtId="0" fontId="134" fillId="0" borderId="40" xfId="95" applyFont="1" applyBorder="1" applyAlignment="1">
      <alignment horizontal="center" vertical="top"/>
    </xf>
    <xf numFmtId="0" fontId="123" fillId="0" borderId="43" xfId="95" applyFont="1" applyBorder="1" applyAlignment="1">
      <alignment horizontal="left" vertical="top" wrapText="1"/>
    </xf>
    <xf numFmtId="0" fontId="134" fillId="0" borderId="26" xfId="95" applyFont="1" applyBorder="1" applyAlignment="1">
      <alignment horizontal="center" vertical="top"/>
    </xf>
    <xf numFmtId="0" fontId="123" fillId="0" borderId="43" xfId="95" applyFont="1" applyBorder="1" applyAlignment="1">
      <alignment horizontal="left" vertical="center" wrapText="1"/>
    </xf>
    <xf numFmtId="0" fontId="134" fillId="0" borderId="13" xfId="95" applyFont="1" applyBorder="1" applyAlignment="1">
      <alignment horizontal="left" vertical="center" indent="3"/>
    </xf>
    <xf numFmtId="2" fontId="136" fillId="0" borderId="20" xfId="95" applyNumberFormat="1" applyFont="1" applyBorder="1" applyAlignment="1">
      <alignment horizontal="center" vertical="top" wrapText="1"/>
    </xf>
    <xf numFmtId="0" fontId="136" fillId="0" borderId="23" xfId="95" applyFont="1" applyBorder="1" applyAlignment="1">
      <alignment horizontal="center" vertical="top"/>
    </xf>
    <xf numFmtId="0" fontId="134" fillId="0" borderId="63" xfId="95" applyFont="1" applyBorder="1" applyAlignment="1">
      <alignment horizontal="center" vertical="top" wrapText="1"/>
    </xf>
    <xf numFmtId="0" fontId="134" fillId="0" borderId="26" xfId="95" applyFont="1" applyBorder="1" applyAlignment="1">
      <alignment horizontal="center" vertical="top" wrapText="1"/>
    </xf>
    <xf numFmtId="0" fontId="136" fillId="0" borderId="40" xfId="95" applyFont="1" applyBorder="1" applyAlignment="1">
      <alignment horizontal="center" vertical="top"/>
    </xf>
    <xf numFmtId="0" fontId="134" fillId="0" borderId="12" xfId="95" quotePrefix="1" applyFont="1" applyBorder="1" applyAlignment="1">
      <alignment horizontal="left" vertical="center" indent="1"/>
    </xf>
    <xf numFmtId="0" fontId="134" fillId="0" borderId="41" xfId="95" applyFont="1" applyBorder="1" applyAlignment="1">
      <alignment horizontal="left" vertical="top" wrapText="1"/>
    </xf>
    <xf numFmtId="49" fontId="136" fillId="0" borderId="41" xfId="95" applyNumberFormat="1" applyFont="1" applyBorder="1" applyAlignment="1">
      <alignment horizontal="center" vertical="top"/>
    </xf>
    <xf numFmtId="49" fontId="134" fillId="0" borderId="39" xfId="95" applyNumberFormat="1" applyFont="1" applyBorder="1" applyAlignment="1">
      <alignment horizontal="center" vertical="top"/>
    </xf>
    <xf numFmtId="0" fontId="134" fillId="0" borderId="41" xfId="95" applyFont="1" applyBorder="1" applyAlignment="1">
      <alignment horizontal="left" vertical="center" wrapText="1"/>
    </xf>
    <xf numFmtId="49" fontId="134" fillId="0" borderId="28" xfId="95" applyNumberFormat="1" applyFont="1" applyBorder="1" applyAlignment="1">
      <alignment horizontal="center" vertical="top"/>
    </xf>
    <xf numFmtId="49" fontId="134" fillId="0" borderId="36" xfId="95" applyNumberFormat="1" applyFont="1" applyBorder="1" applyAlignment="1">
      <alignment horizontal="center" vertical="top"/>
    </xf>
    <xf numFmtId="0" fontId="134" fillId="0" borderId="13" xfId="95" quotePrefix="1" applyFont="1" applyBorder="1" applyAlignment="1">
      <alignment horizontal="left" vertical="center" indent="2"/>
    </xf>
    <xf numFmtId="49" fontId="134" fillId="0" borderId="20" xfId="95" applyNumberFormat="1" applyFont="1" applyBorder="1" applyAlignment="1">
      <alignment horizontal="center" vertical="top"/>
    </xf>
    <xf numFmtId="49" fontId="134" fillId="0" borderId="63" xfId="95" applyNumberFormat="1" applyFont="1" applyBorder="1" applyAlignment="1">
      <alignment horizontal="center" vertical="top"/>
    </xf>
    <xf numFmtId="2" fontId="136" fillId="25" borderId="41" xfId="95" applyNumberFormat="1" applyFont="1" applyFill="1" applyBorder="1" applyAlignment="1">
      <alignment horizontal="center" vertical="top"/>
    </xf>
    <xf numFmtId="0" fontId="136" fillId="25" borderId="41" xfId="95" applyFont="1" applyFill="1" applyBorder="1" applyAlignment="1">
      <alignment horizontal="center" vertical="top"/>
    </xf>
    <xf numFmtId="0" fontId="134" fillId="0" borderId="20" xfId="95" applyFont="1" applyBorder="1" applyAlignment="1">
      <alignment horizontal="center" vertical="top"/>
    </xf>
    <xf numFmtId="0" fontId="134" fillId="0" borderId="41" xfId="95" applyFont="1" applyBorder="1" applyAlignment="1">
      <alignment horizontal="center" vertical="top"/>
    </xf>
    <xf numFmtId="0" fontId="134" fillId="0" borderId="40" xfId="95" applyFont="1" applyBorder="1" applyAlignment="1">
      <alignment horizontal="left" vertical="center" wrapText="1"/>
    </xf>
    <xf numFmtId="2" fontId="136" fillId="0" borderId="128" xfId="95" applyNumberFormat="1" applyFont="1" applyBorder="1" applyAlignment="1">
      <alignment horizontal="center" vertical="top"/>
    </xf>
    <xf numFmtId="0" fontId="134" fillId="0" borderId="60" xfId="95" applyFont="1" applyBorder="1" applyAlignment="1">
      <alignment horizontal="center" vertical="top"/>
    </xf>
    <xf numFmtId="49" fontId="134" fillId="0" borderId="16" xfId="95" applyNumberFormat="1" applyFont="1" applyBorder="1" applyAlignment="1">
      <alignment horizontal="left" vertical="center"/>
    </xf>
    <xf numFmtId="0" fontId="134" fillId="0" borderId="47" xfId="95" applyFont="1" applyBorder="1" applyAlignment="1">
      <alignment horizontal="left" vertical="center" wrapText="1"/>
    </xf>
    <xf numFmtId="2" fontId="136" fillId="25" borderId="57" xfId="95" applyNumberFormat="1" applyFont="1" applyFill="1" applyBorder="1" applyAlignment="1">
      <alignment horizontal="center" vertical="top" wrapText="1"/>
    </xf>
    <xf numFmtId="0" fontId="136" fillId="25" borderId="57" xfId="95" applyFont="1" applyFill="1" applyBorder="1" applyAlignment="1">
      <alignment horizontal="center" vertical="top" wrapText="1"/>
    </xf>
    <xf numFmtId="0" fontId="134" fillId="0" borderId="125" xfId="95" applyFont="1" applyBorder="1" applyAlignment="1">
      <alignment horizontal="center" vertical="top" wrapText="1"/>
    </xf>
    <xf numFmtId="2" fontId="134" fillId="0" borderId="41" xfId="95" applyNumberFormat="1" applyFont="1" applyBorder="1" applyAlignment="1">
      <alignment horizontal="left" vertical="center" wrapText="1"/>
    </xf>
    <xf numFmtId="0" fontId="134" fillId="0" borderId="38" xfId="95" applyFont="1" applyBorder="1" applyAlignment="1">
      <alignment horizontal="left" vertical="center" indent="1"/>
    </xf>
    <xf numFmtId="0" fontId="134" fillId="0" borderId="48" xfId="95" applyFont="1" applyBorder="1" applyAlignment="1">
      <alignment horizontal="left" vertical="top" wrapText="1"/>
    </xf>
    <xf numFmtId="2" fontId="134" fillId="0" borderId="52" xfId="95" applyNumberFormat="1" applyFont="1" applyBorder="1" applyAlignment="1">
      <alignment horizontal="left" vertical="top" wrapText="1"/>
    </xf>
    <xf numFmtId="2" fontId="136" fillId="25" borderId="19" xfId="95" applyNumberFormat="1" applyFont="1" applyFill="1" applyBorder="1" applyAlignment="1">
      <alignment horizontal="center" vertical="top"/>
    </xf>
    <xf numFmtId="0" fontId="134" fillId="0" borderId="61" xfId="95" applyFont="1" applyBorder="1" applyAlignment="1">
      <alignment horizontal="left" vertical="center"/>
    </xf>
    <xf numFmtId="0" fontId="134" fillId="0" borderId="33" xfId="95" applyFont="1" applyBorder="1" applyAlignment="1">
      <alignment horizontal="center" vertical="center"/>
    </xf>
    <xf numFmtId="0" fontId="134" fillId="0" borderId="32" xfId="95" applyFont="1" applyBorder="1" applyAlignment="1">
      <alignment horizontal="center" vertical="center" wrapText="1"/>
    </xf>
    <xf numFmtId="0" fontId="134" fillId="0" borderId="57" xfId="95" applyFont="1" applyBorder="1" applyAlignment="1">
      <alignment horizontal="center" vertical="center" wrapText="1"/>
    </xf>
    <xf numFmtId="0" fontId="134" fillId="0" borderId="33" xfId="95" applyFont="1" applyBorder="1" applyAlignment="1">
      <alignment horizontal="left" vertical="center" wrapText="1"/>
    </xf>
    <xf numFmtId="0" fontId="134" fillId="0" borderId="27" xfId="95" applyFont="1" applyBorder="1" applyAlignment="1">
      <alignment horizontal="left" vertical="top" wrapText="1"/>
    </xf>
    <xf numFmtId="2" fontId="136" fillId="25" borderId="27" xfId="95" applyNumberFormat="1" applyFont="1" applyFill="1" applyBorder="1" applyAlignment="1">
      <alignment horizontal="center" vertical="top"/>
    </xf>
    <xf numFmtId="0" fontId="136" fillId="25" borderId="27" xfId="95" applyFont="1" applyFill="1" applyBorder="1" applyAlignment="1">
      <alignment horizontal="center" vertical="top"/>
    </xf>
    <xf numFmtId="0" fontId="134" fillId="0" borderId="62" xfId="95" applyFont="1" applyBorder="1" applyAlignment="1">
      <alignment horizontal="center" vertical="top"/>
    </xf>
    <xf numFmtId="0" fontId="134" fillId="0" borderId="42" xfId="95" applyFont="1" applyBorder="1" applyAlignment="1">
      <alignment horizontal="center" vertical="top" wrapText="1"/>
    </xf>
    <xf numFmtId="2" fontId="136" fillId="25" borderId="11" xfId="95" applyNumberFormat="1" applyFont="1" applyFill="1" applyBorder="1" applyAlignment="1">
      <alignment horizontal="center" vertical="top" wrapText="1"/>
    </xf>
    <xf numFmtId="0" fontId="136" fillId="25" borderId="11" xfId="95" applyFont="1" applyFill="1" applyBorder="1" applyAlignment="1">
      <alignment horizontal="center" vertical="top" wrapText="1"/>
    </xf>
    <xf numFmtId="0" fontId="134" fillId="0" borderId="39" xfId="95" applyFont="1" applyBorder="1" applyAlignment="1">
      <alignment horizontal="center" vertical="top" wrapText="1"/>
    </xf>
    <xf numFmtId="0" fontId="136" fillId="0" borderId="39" xfId="95" applyFont="1" applyBorder="1" applyAlignment="1">
      <alignment horizontal="center" vertical="top" wrapText="1"/>
    </xf>
    <xf numFmtId="0" fontId="134" fillId="0" borderId="12" xfId="95" quotePrefix="1" applyFont="1" applyBorder="1" applyAlignment="1">
      <alignment horizontal="left" vertical="center" indent="2"/>
    </xf>
    <xf numFmtId="0" fontId="134" fillId="0" borderId="41" xfId="95" quotePrefix="1" applyFont="1" applyBorder="1" applyAlignment="1">
      <alignment horizontal="center" vertical="center"/>
    </xf>
    <xf numFmtId="0" fontId="134" fillId="0" borderId="128" xfId="95" applyFont="1" applyBorder="1" applyAlignment="1">
      <alignment horizontal="center" vertical="center"/>
    </xf>
    <xf numFmtId="2" fontId="136" fillId="25" borderId="19" xfId="95" applyNumberFormat="1" applyFont="1" applyFill="1" applyBorder="1" applyAlignment="1">
      <alignment horizontal="center" vertical="top" wrapText="1"/>
    </xf>
    <xf numFmtId="0" fontId="136" fillId="0" borderId="58" xfId="95" applyFont="1" applyBorder="1" applyAlignment="1">
      <alignment horizontal="center" vertical="top" wrapText="1"/>
    </xf>
    <xf numFmtId="2" fontId="134" fillId="0" borderId="39" xfId="95" applyNumberFormat="1" applyFont="1" applyBorder="1" applyAlignment="1">
      <alignment horizontal="left" vertical="center" wrapText="1"/>
    </xf>
    <xf numFmtId="0" fontId="134" fillId="25" borderId="12" xfId="95" applyFont="1" applyFill="1" applyBorder="1" applyAlignment="1">
      <alignment horizontal="left" vertical="top" wrapText="1"/>
    </xf>
    <xf numFmtId="0" fontId="134" fillId="25" borderId="13" xfId="95" applyFont="1" applyFill="1" applyBorder="1" applyAlignment="1">
      <alignment horizontal="left" vertical="top" wrapText="1"/>
    </xf>
    <xf numFmtId="49" fontId="134" fillId="0" borderId="0" xfId="95" applyNumberFormat="1" applyFont="1" applyAlignment="1">
      <alignment horizontal="left" vertical="center"/>
    </xf>
    <xf numFmtId="0" fontId="134" fillId="0" borderId="0" xfId="95" applyFont="1" applyAlignment="1">
      <alignment horizontal="left" vertical="center" indent="1"/>
    </xf>
    <xf numFmtId="0" fontId="134" fillId="0" borderId="0" xfId="95" applyFont="1" applyAlignment="1">
      <alignment horizontal="center" vertical="center"/>
    </xf>
    <xf numFmtId="2" fontId="134" fillId="0" borderId="0" xfId="95" applyNumberFormat="1" applyFont="1" applyAlignment="1">
      <alignment horizontal="center" vertical="center" wrapText="1"/>
    </xf>
    <xf numFmtId="0" fontId="134" fillId="0" borderId="0" xfId="95" applyFont="1" applyAlignment="1">
      <alignment horizontal="center" vertical="center" wrapText="1"/>
    </xf>
    <xf numFmtId="2" fontId="134" fillId="0" borderId="0" xfId="95" applyNumberFormat="1" applyFont="1" applyAlignment="1">
      <alignment horizontal="left" vertical="center" wrapText="1"/>
    </xf>
    <xf numFmtId="0" fontId="123" fillId="0" borderId="0" xfId="95" applyFont="1" applyAlignment="1">
      <alignment vertical="top" wrapText="1"/>
    </xf>
    <xf numFmtId="2" fontId="134" fillId="0" borderId="0" xfId="95" applyNumberFormat="1" applyFont="1" applyAlignment="1">
      <alignment horizontal="left" vertical="top" wrapText="1"/>
    </xf>
    <xf numFmtId="2" fontId="136" fillId="25" borderId="0" xfId="95" applyNumberFormat="1" applyFont="1" applyFill="1" applyAlignment="1">
      <alignment horizontal="center" vertical="top" wrapText="1"/>
    </xf>
    <xf numFmtId="0" fontId="136" fillId="25" borderId="0" xfId="95" applyFont="1" applyFill="1" applyAlignment="1">
      <alignment horizontal="center" vertical="top" wrapText="1"/>
    </xf>
    <xf numFmtId="0" fontId="136" fillId="0" borderId="0" xfId="95" applyFont="1" applyAlignment="1">
      <alignment horizontal="center" vertical="top" wrapText="1"/>
    </xf>
    <xf numFmtId="0" fontId="124" fillId="0" borderId="0" xfId="95" applyFont="1" applyAlignment="1">
      <alignment horizontal="left" vertical="top"/>
    </xf>
    <xf numFmtId="0" fontId="123" fillId="0" borderId="0" xfId="95" applyFont="1" applyAlignment="1">
      <alignment horizontal="left" vertical="top"/>
    </xf>
    <xf numFmtId="0" fontId="124" fillId="0" borderId="0" xfId="95" quotePrefix="1" applyFont="1" applyAlignment="1">
      <alignment horizontal="left" vertical="top" wrapText="1"/>
    </xf>
    <xf numFmtId="0" fontId="124" fillId="0" borderId="26" xfId="95" applyFont="1" applyBorder="1" applyAlignment="1">
      <alignment horizontal="center" vertical="top"/>
    </xf>
    <xf numFmtId="0" fontId="124" fillId="0" borderId="0" xfId="95" applyFont="1" applyAlignment="1">
      <alignment horizontal="center" vertical="top"/>
    </xf>
    <xf numFmtId="0" fontId="123" fillId="0" borderId="0" xfId="95" applyFont="1" applyAlignment="1">
      <alignment wrapText="1"/>
    </xf>
    <xf numFmtId="0" fontId="124" fillId="0" borderId="26" xfId="95" applyFont="1" applyBorder="1" applyAlignment="1">
      <alignment horizontal="center"/>
    </xf>
    <xf numFmtId="166" fontId="124" fillId="0" borderId="0" xfId="95" applyNumberFormat="1" applyFont="1" applyAlignment="1">
      <alignment horizontal="center" vertical="center"/>
    </xf>
    <xf numFmtId="0" fontId="130" fillId="0" borderId="0" xfId="95" applyFont="1" applyAlignment="1">
      <alignment vertical="top" wrapText="1"/>
    </xf>
    <xf numFmtId="0" fontId="123" fillId="0" borderId="26" xfId="95" applyFont="1" applyBorder="1" applyAlignment="1">
      <alignment horizontal="center"/>
    </xf>
    <xf numFmtId="0" fontId="124" fillId="0" borderId="0" xfId="95" applyFont="1" applyAlignment="1">
      <alignment horizontal="center" vertical="center"/>
    </xf>
    <xf numFmtId="0" fontId="124" fillId="0" borderId="0" xfId="95" applyFont="1" applyAlignment="1">
      <alignment vertical="top"/>
    </xf>
    <xf numFmtId="0" fontId="124" fillId="0" borderId="0" xfId="95" applyFont="1"/>
    <xf numFmtId="0" fontId="123" fillId="0" borderId="0" xfId="95" applyFont="1" applyAlignment="1">
      <alignment horizontal="left" indent="2"/>
    </xf>
    <xf numFmtId="0" fontId="123" fillId="0" borderId="0" xfId="95" applyFont="1" applyAlignment="1">
      <alignment horizontal="center" wrapText="1"/>
    </xf>
    <xf numFmtId="0" fontId="123" fillId="0" borderId="0" xfId="95" applyFont="1" applyAlignment="1">
      <alignment horizontal="right"/>
    </xf>
    <xf numFmtId="0" fontId="130" fillId="0" borderId="0" xfId="95" applyFont="1"/>
    <xf numFmtId="0" fontId="130" fillId="0" borderId="0" xfId="95" applyFont="1" applyAlignment="1">
      <alignment horizontal="left" indent="1"/>
    </xf>
    <xf numFmtId="0" fontId="3" fillId="0" borderId="40" xfId="39" applyFont="1" applyBorder="1" applyProtection="1">
      <protection locked="0"/>
    </xf>
    <xf numFmtId="0" fontId="3" fillId="0" borderId="10" xfId="39" applyFont="1" applyBorder="1" applyProtection="1">
      <protection locked="0"/>
    </xf>
    <xf numFmtId="0" fontId="3" fillId="0" borderId="44" xfId="39" applyFont="1" applyBorder="1" applyAlignment="1" applyProtection="1">
      <alignment horizontal="center"/>
      <protection locked="0"/>
    </xf>
    <xf numFmtId="0" fontId="3" fillId="29" borderId="40" xfId="39" applyFont="1" applyFill="1" applyBorder="1" applyProtection="1">
      <protection locked="0"/>
    </xf>
    <xf numFmtId="0" fontId="3" fillId="0" borderId="21" xfId="39" applyFont="1" applyBorder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3" fontId="3" fillId="0" borderId="0" xfId="39" applyNumberFormat="1" applyFont="1" applyProtection="1">
      <protection locked="0"/>
    </xf>
    <xf numFmtId="0" fontId="3" fillId="0" borderId="25" xfId="39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3" fontId="3" fillId="0" borderId="0" xfId="39" applyNumberFormat="1" applyFont="1" applyAlignment="1" applyProtection="1">
      <alignment vertical="center"/>
      <protection locked="0"/>
    </xf>
    <xf numFmtId="0" fontId="3" fillId="29" borderId="20" xfId="39" applyFont="1" applyFill="1" applyBorder="1" applyAlignment="1" applyProtection="1">
      <alignment vertical="center"/>
      <protection locked="0"/>
    </xf>
    <xf numFmtId="9" fontId="3" fillId="29" borderId="20" xfId="44" applyFont="1" applyFill="1" applyBorder="1" applyProtection="1">
      <protection locked="0"/>
    </xf>
    <xf numFmtId="0" fontId="3" fillId="0" borderId="0" xfId="39" applyFont="1" applyAlignment="1" applyProtection="1">
      <alignment vertical="center"/>
      <protection locked="0"/>
    </xf>
    <xf numFmtId="9" fontId="3" fillId="0" borderId="25" xfId="44" applyFont="1" applyBorder="1" applyProtection="1">
      <protection locked="0"/>
    </xf>
    <xf numFmtId="0" fontId="3" fillId="0" borderId="25" xfId="39" applyFont="1" applyBorder="1" applyAlignment="1" applyProtection="1">
      <alignment vertical="center"/>
      <protection locked="0"/>
    </xf>
    <xf numFmtId="3" fontId="3" fillId="0" borderId="22" xfId="39" applyNumberFormat="1" applyFont="1" applyBorder="1" applyAlignment="1" applyProtection="1">
      <alignment vertical="center"/>
      <protection locked="0"/>
    </xf>
    <xf numFmtId="9" fontId="3" fillId="0" borderId="54" xfId="44" applyFont="1" applyBorder="1" applyProtection="1">
      <protection locked="0"/>
    </xf>
    <xf numFmtId="3" fontId="3" fillId="0" borderId="44" xfId="39" applyNumberFormat="1" applyFont="1" applyBorder="1" applyAlignment="1" applyProtection="1">
      <alignment vertical="center"/>
      <protection locked="0"/>
    </xf>
    <xf numFmtId="9" fontId="3" fillId="0" borderId="46" xfId="44" applyFont="1" applyBorder="1" applyProtection="1">
      <protection locked="0"/>
    </xf>
    <xf numFmtId="0" fontId="3" fillId="0" borderId="54" xfId="39" applyFont="1" applyBorder="1" applyAlignment="1" applyProtection="1">
      <alignment vertical="center"/>
      <protection locked="0"/>
    </xf>
    <xf numFmtId="9" fontId="3" fillId="0" borderId="22" xfId="44" applyFont="1" applyBorder="1" applyAlignment="1" applyProtection="1">
      <alignment vertical="center"/>
      <protection locked="0"/>
    </xf>
    <xf numFmtId="165" fontId="3" fillId="0" borderId="0" xfId="44" applyNumberFormat="1" applyFont="1" applyAlignment="1" applyProtection="1">
      <alignment vertical="center"/>
      <protection locked="0"/>
    </xf>
    <xf numFmtId="0" fontId="23" fillId="0" borderId="0" xfId="0" applyFont="1"/>
    <xf numFmtId="0" fontId="18" fillId="0" borderId="57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49" fontId="17" fillId="24" borderId="23" xfId="38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vertical="center" wrapText="1"/>
    </xf>
    <xf numFmtId="0" fontId="17" fillId="0" borderId="26" xfId="38" applyFont="1" applyBorder="1" applyAlignment="1">
      <alignment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18" xfId="38" applyFont="1" applyBorder="1" applyAlignment="1">
      <alignment horizontal="left" vertical="center" wrapText="1"/>
    </xf>
    <xf numFmtId="0" fontId="17" fillId="24" borderId="11" xfId="38" applyFont="1" applyFill="1" applyBorder="1" applyAlignment="1">
      <alignment horizontal="left" vertical="center" wrapText="1"/>
    </xf>
    <xf numFmtId="0" fontId="17" fillId="0" borderId="19" xfId="38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4" fillId="0" borderId="0" xfId="0" quotePrefix="1" applyFont="1" applyAlignment="1">
      <alignment horizontal="left" vertical="top" wrapText="1"/>
    </xf>
    <xf numFmtId="49" fontId="136" fillId="0" borderId="49" xfId="95" applyNumberFormat="1" applyFont="1" applyBorder="1" applyAlignment="1">
      <alignment horizontal="left" vertical="center"/>
    </xf>
    <xf numFmtId="0" fontId="136" fillId="0" borderId="12" xfId="95" applyFont="1" applyBorder="1" applyAlignment="1">
      <alignment horizontal="left" vertical="center" indent="2"/>
    </xf>
    <xf numFmtId="0" fontId="134" fillId="0" borderId="13" xfId="95" applyFont="1" applyBorder="1" applyAlignment="1">
      <alignment horizontal="left" vertical="center" indent="4"/>
    </xf>
    <xf numFmtId="49" fontId="139" fillId="0" borderId="14" xfId="95" applyNumberFormat="1" applyFont="1" applyBorder="1" applyAlignment="1">
      <alignment horizontal="left" vertical="center"/>
    </xf>
    <xf numFmtId="0" fontId="139" fillId="0" borderId="13" xfId="95" applyFont="1" applyBorder="1" applyAlignment="1">
      <alignment horizontal="left" vertical="center" indent="2"/>
    </xf>
    <xf numFmtId="49" fontId="139" fillId="0" borderId="49" xfId="95" applyNumberFormat="1" applyFont="1" applyBorder="1" applyAlignment="1">
      <alignment horizontal="left" vertical="center"/>
    </xf>
    <xf numFmtId="0" fontId="92" fillId="0" borderId="0" xfId="0" applyFont="1"/>
    <xf numFmtId="0" fontId="6" fillId="0" borderId="20" xfId="0" applyFont="1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wrapText="1" indent="1"/>
    </xf>
    <xf numFmtId="49" fontId="6" fillId="0" borderId="23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indent="1"/>
    </xf>
    <xf numFmtId="0" fontId="7" fillId="0" borderId="18" xfId="0" quotePrefix="1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3" fillId="0" borderId="46" xfId="0" quotePrefix="1" applyFont="1" applyBorder="1" applyAlignment="1">
      <alignment horizontal="center" vertical="center"/>
    </xf>
    <xf numFmtId="3" fontId="43" fillId="0" borderId="46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>
      <alignment horizontal="left" vertical="center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54" xfId="0" applyFont="1" applyBorder="1" applyAlignment="1">
      <alignment horizontal="left" vertical="center" wrapText="1" indent="2"/>
    </xf>
    <xf numFmtId="0" fontId="18" fillId="0" borderId="54" xfId="0" applyFont="1" applyBorder="1" applyAlignment="1">
      <alignment horizontal="left" vertical="center" indent="2"/>
    </xf>
    <xf numFmtId="0" fontId="18" fillId="0" borderId="46" xfId="0" applyFont="1" applyBorder="1" applyAlignment="1">
      <alignment horizontal="left" vertical="center" indent="1"/>
    </xf>
    <xf numFmtId="0" fontId="18" fillId="0" borderId="54" xfId="0" applyFont="1" applyBorder="1" applyAlignment="1">
      <alignment horizontal="left" vertical="center" wrapText="1" indent="1"/>
    </xf>
    <xf numFmtId="49" fontId="6" fillId="0" borderId="20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43" fillId="0" borderId="18" xfId="0" quotePrefix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left" vertical="top" wrapText="1"/>
    </xf>
    <xf numFmtId="49" fontId="18" fillId="0" borderId="28" xfId="0" applyNumberFormat="1" applyFont="1" applyBorder="1" applyAlignment="1">
      <alignment horizontal="left" vertical="top" wrapText="1"/>
    </xf>
    <xf numFmtId="49" fontId="72" fillId="0" borderId="28" xfId="0" applyNumberFormat="1" applyFont="1" applyBorder="1" applyAlignment="1">
      <alignment horizontal="left" vertical="top" wrapText="1"/>
    </xf>
    <xf numFmtId="49" fontId="72" fillId="0" borderId="41" xfId="0" applyNumberFormat="1" applyFont="1" applyBorder="1" applyAlignment="1">
      <alignment horizontal="left" vertical="top" wrapText="1"/>
    </xf>
    <xf numFmtId="49" fontId="18" fillId="0" borderId="39" xfId="0" applyNumberFormat="1" applyFont="1" applyBorder="1" applyAlignment="1">
      <alignment horizontal="left" vertical="top" wrapText="1"/>
    </xf>
    <xf numFmtId="49" fontId="18" fillId="0" borderId="36" xfId="0" applyNumberFormat="1" applyFont="1" applyBorder="1" applyAlignment="1">
      <alignment horizontal="left" vertical="top" wrapText="1"/>
    </xf>
    <xf numFmtId="49" fontId="72" fillId="0" borderId="36" xfId="0" applyNumberFormat="1" applyFont="1" applyBorder="1" applyAlignment="1">
      <alignment horizontal="left" vertical="top" wrapText="1"/>
    </xf>
    <xf numFmtId="49" fontId="107" fillId="0" borderId="39" xfId="0" applyNumberFormat="1" applyFont="1" applyBorder="1" applyAlignment="1">
      <alignment horizontal="left" vertical="top" wrapText="1"/>
    </xf>
    <xf numFmtId="49" fontId="107" fillId="0" borderId="36" xfId="0" applyNumberFormat="1" applyFont="1" applyBorder="1" applyAlignment="1">
      <alignment horizontal="left" vertical="top" wrapText="1"/>
    </xf>
    <xf numFmtId="49" fontId="6" fillId="0" borderId="75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0" fontId="94" fillId="0" borderId="0" xfId="0" applyFont="1" applyAlignment="1">
      <alignment horizontal="center"/>
    </xf>
    <xf numFmtId="49" fontId="6" fillId="0" borderId="31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indent="1"/>
    </xf>
    <xf numFmtId="49" fontId="72" fillId="0" borderId="39" xfId="0" applyNumberFormat="1" applyFont="1" applyBorder="1" applyAlignment="1">
      <alignment horizontal="left" vertical="top" wrapText="1"/>
    </xf>
    <xf numFmtId="49" fontId="18" fillId="0" borderId="28" xfId="0" quotePrefix="1" applyNumberFormat="1" applyFont="1" applyBorder="1" applyAlignment="1">
      <alignment horizontal="left" vertical="top" wrapText="1"/>
    </xf>
    <xf numFmtId="49" fontId="18" fillId="0" borderId="36" xfId="0" quotePrefix="1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top" wrapText="1"/>
    </xf>
    <xf numFmtId="49" fontId="18" fillId="0" borderId="24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top" wrapText="1"/>
    </xf>
    <xf numFmtId="49" fontId="18" fillId="0" borderId="63" xfId="0" applyNumberFormat="1" applyFont="1" applyBorder="1" applyAlignment="1">
      <alignment horizontal="left" vertical="top" wrapText="1"/>
    </xf>
    <xf numFmtId="49" fontId="72" fillId="0" borderId="40" xfId="0" applyNumberFormat="1" applyFont="1" applyBorder="1" applyAlignment="1">
      <alignment horizontal="left" vertical="top" wrapText="1"/>
    </xf>
    <xf numFmtId="49" fontId="95" fillId="0" borderId="24" xfId="0" applyNumberFormat="1" applyFont="1" applyBorder="1" applyAlignment="1">
      <alignment horizontal="left" vertical="top" wrapText="1"/>
    </xf>
    <xf numFmtId="49" fontId="107" fillId="0" borderId="24" xfId="0" applyNumberFormat="1" applyFont="1" applyBorder="1" applyAlignment="1">
      <alignment horizontal="left" vertical="top" wrapText="1"/>
    </xf>
    <xf numFmtId="49" fontId="72" fillId="0" borderId="24" xfId="0" applyNumberFormat="1" applyFont="1" applyBorder="1" applyAlignment="1">
      <alignment horizontal="left" vertical="top" wrapText="1"/>
    </xf>
    <xf numFmtId="49" fontId="72" fillId="0" borderId="26" xfId="0" applyNumberFormat="1" applyFont="1" applyBorder="1" applyAlignment="1">
      <alignment horizontal="left" vertical="top" wrapText="1"/>
    </xf>
    <xf numFmtId="49" fontId="72" fillId="0" borderId="52" xfId="0" applyNumberFormat="1" applyFont="1" applyBorder="1" applyAlignment="1">
      <alignment horizontal="left" vertical="top" wrapText="1"/>
    </xf>
    <xf numFmtId="49" fontId="72" fillId="0" borderId="58" xfId="0" applyNumberFormat="1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 indent="3"/>
    </xf>
    <xf numFmtId="0" fontId="18" fillId="0" borderId="18" xfId="0" applyFont="1" applyBorder="1" applyAlignment="1">
      <alignment horizontal="left" vertical="center" wrapText="1" indent="4"/>
    </xf>
    <xf numFmtId="49" fontId="6" fillId="0" borderId="17" xfId="0" applyNumberFormat="1" applyFont="1" applyBorder="1" applyAlignment="1">
      <alignment horizontal="left" vertical="center"/>
    </xf>
    <xf numFmtId="49" fontId="72" fillId="0" borderId="26" xfId="0" applyNumberFormat="1" applyFont="1" applyBorder="1" applyAlignment="1">
      <alignment vertical="center" wrapText="1"/>
    </xf>
    <xf numFmtId="49" fontId="72" fillId="0" borderId="19" xfId="0" applyNumberFormat="1" applyFont="1" applyBorder="1" applyAlignment="1">
      <alignment vertical="center" wrapText="1"/>
    </xf>
    <xf numFmtId="0" fontId="18" fillId="0" borderId="23" xfId="0" applyFont="1" applyBorder="1" applyAlignment="1">
      <alignment horizontal="left" vertical="top" wrapText="1"/>
    </xf>
    <xf numFmtId="0" fontId="18" fillId="0" borderId="19" xfId="0" quotePrefix="1" applyFont="1" applyBorder="1" applyAlignment="1">
      <alignment horizontal="left" vertical="center" wrapText="1" indent="1"/>
    </xf>
    <xf numFmtId="0" fontId="100" fillId="0" borderId="131" xfId="92" applyFont="1" applyBorder="1" applyAlignment="1">
      <alignment horizontal="left" wrapText="1"/>
    </xf>
    <xf numFmtId="0" fontId="101" fillId="0" borderId="132" xfId="92" applyFont="1" applyBorder="1" applyAlignment="1">
      <alignment horizontal="right" wrapText="1"/>
    </xf>
    <xf numFmtId="0" fontId="100" fillId="0" borderId="132" xfId="92" applyFont="1" applyBorder="1" applyAlignment="1">
      <alignment horizontal="right" wrapText="1"/>
    </xf>
    <xf numFmtId="0" fontId="100" fillId="0" borderId="97" xfId="0" applyFont="1" applyBorder="1" applyAlignment="1">
      <alignment vertical="center"/>
    </xf>
    <xf numFmtId="0" fontId="100" fillId="0" borderId="133" xfId="0" applyFont="1" applyBorder="1" applyAlignment="1">
      <alignment vertical="center"/>
    </xf>
    <xf numFmtId="0" fontId="100" fillId="0" borderId="29" xfId="0" applyFont="1" applyBorder="1" applyAlignment="1">
      <alignment vertical="center"/>
    </xf>
    <xf numFmtId="0" fontId="100" fillId="0" borderId="30" xfId="0" applyFont="1" applyBorder="1" applyAlignment="1">
      <alignment vertical="center"/>
    </xf>
    <xf numFmtId="0" fontId="99" fillId="0" borderId="134" xfId="0" applyFont="1" applyBorder="1" applyAlignment="1">
      <alignment vertical="center"/>
    </xf>
    <xf numFmtId="0" fontId="100" fillId="0" borderId="30" xfId="0" applyFont="1" applyBorder="1" applyAlignment="1">
      <alignment horizontal="left" vertical="center"/>
    </xf>
    <xf numFmtId="0" fontId="100" fillId="28" borderId="0" xfId="0" applyFont="1" applyFill="1" applyAlignment="1">
      <alignment vertical="center"/>
    </xf>
    <xf numFmtId="0" fontId="101" fillId="28" borderId="76" xfId="92" applyFont="1" applyFill="1" applyBorder="1" applyAlignment="1">
      <alignment horizontal="right" wrapText="1"/>
    </xf>
    <xf numFmtId="0" fontId="101" fillId="28" borderId="76" xfId="0" applyFont="1" applyFill="1" applyBorder="1" applyAlignment="1">
      <alignment vertical="center"/>
    </xf>
    <xf numFmtId="0" fontId="100" fillId="0" borderId="97" xfId="0" applyFont="1" applyBorder="1" applyAlignment="1">
      <alignment horizontal="left" vertical="center"/>
    </xf>
    <xf numFmtId="0" fontId="59" fillId="64" borderId="135" xfId="96" applyFont="1" applyFill="1" applyBorder="1" applyAlignment="1">
      <alignment horizontal="center"/>
    </xf>
    <xf numFmtId="0" fontId="44" fillId="0" borderId="7" xfId="96" applyFont="1" applyBorder="1" applyAlignment="1">
      <alignment wrapText="1"/>
    </xf>
    <xf numFmtId="0" fontId="146" fillId="0" borderId="0" xfId="0" applyFont="1"/>
    <xf numFmtId="0" fontId="0" fillId="0" borderId="16" xfId="0" applyBorder="1"/>
    <xf numFmtId="0" fontId="0" fillId="0" borderId="15" xfId="0" applyBorder="1"/>
    <xf numFmtId="0" fontId="0" fillId="0" borderId="35" xfId="0" applyBorder="1"/>
    <xf numFmtId="0" fontId="0" fillId="0" borderId="14" xfId="0" applyBorder="1"/>
    <xf numFmtId="0" fontId="0" fillId="0" borderId="48" xfId="0" applyBorder="1"/>
    <xf numFmtId="0" fontId="68" fillId="70" borderId="0" xfId="0" applyFont="1" applyFill="1" applyAlignment="1" applyProtection="1">
      <alignment horizontal="center" vertical="center"/>
      <protection locked="0"/>
    </xf>
    <xf numFmtId="0" fontId="7" fillId="71" borderId="0" xfId="0" applyFont="1" applyFill="1" applyAlignment="1" applyProtection="1">
      <alignment horizontal="center" vertical="center"/>
      <protection locked="0"/>
    </xf>
    <xf numFmtId="0" fontId="7" fillId="69" borderId="0" xfId="0" applyFont="1" applyFill="1"/>
    <xf numFmtId="0" fontId="0" fillId="69" borderId="48" xfId="0" applyFill="1" applyBorder="1"/>
    <xf numFmtId="0" fontId="0" fillId="0" borderId="17" xfId="0" applyBorder="1"/>
    <xf numFmtId="0" fontId="0" fillId="0" borderId="55" xfId="0" applyBorder="1"/>
    <xf numFmtId="0" fontId="0" fillId="0" borderId="127" xfId="0" applyBorder="1"/>
    <xf numFmtId="0" fontId="0" fillId="0" borderId="0" xfId="0" quotePrefix="1"/>
    <xf numFmtId="0" fontId="149" fillId="0" borderId="0" xfId="94" applyFont="1" applyFill="1"/>
    <xf numFmtId="0" fontId="6" fillId="0" borderId="0" xfId="0" applyFont="1" applyAlignment="1" applyProtection="1">
      <alignment horizontal="center" vertical="center"/>
      <protection locked="0"/>
    </xf>
    <xf numFmtId="0" fontId="147" fillId="0" borderId="14" xfId="0" applyFont="1" applyBorder="1" applyAlignment="1">
      <alignment horizontal="center"/>
    </xf>
    <xf numFmtId="0" fontId="147" fillId="0" borderId="0" xfId="0" applyFont="1" applyAlignment="1">
      <alignment horizontal="center"/>
    </xf>
    <xf numFmtId="0" fontId="147" fillId="0" borderId="48" xfId="0" applyFont="1" applyBorder="1" applyAlignment="1">
      <alignment horizontal="center"/>
    </xf>
    <xf numFmtId="0" fontId="142" fillId="0" borderId="0" xfId="0" applyFont="1" applyAlignment="1">
      <alignment horizontal="center"/>
    </xf>
    <xf numFmtId="0" fontId="148" fillId="69" borderId="0" xfId="0" applyFont="1" applyFill="1" applyAlignment="1">
      <alignment horizont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72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72" borderId="26" xfId="0" applyFont="1" applyFill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72" borderId="26" xfId="0" applyFont="1" applyFill="1" applyBorder="1" applyAlignment="1" applyProtection="1">
      <alignment horizontal="left" vertical="center"/>
      <protection locked="0"/>
    </xf>
    <xf numFmtId="0" fontId="123" fillId="0" borderId="26" xfId="95" applyFont="1" applyBorder="1" applyAlignment="1">
      <alignment horizontal="left" vertical="top"/>
    </xf>
    <xf numFmtId="0" fontId="123" fillId="0" borderId="26" xfId="95" applyFont="1" applyBorder="1" applyAlignment="1">
      <alignment horizontal="left"/>
    </xf>
    <xf numFmtId="0" fontId="123" fillId="0" borderId="0" xfId="95" applyFont="1" applyAlignment="1">
      <alignment horizontal="center" wrapText="1"/>
    </xf>
    <xf numFmtId="0" fontId="130" fillId="0" borderId="55" xfId="95" applyFont="1" applyBorder="1" applyAlignment="1">
      <alignment horizontal="center" vertical="center" wrapText="1"/>
    </xf>
    <xf numFmtId="0" fontId="125" fillId="0" borderId="0" xfId="95" applyFont="1" applyAlignment="1">
      <alignment horizontal="center" vertical="center"/>
    </xf>
    <xf numFmtId="0" fontId="128" fillId="0" borderId="0" xfId="95" applyFont="1" applyAlignment="1">
      <alignment horizontal="center"/>
    </xf>
    <xf numFmtId="0" fontId="129" fillId="0" borderId="0" xfId="95" applyFont="1" applyAlignment="1">
      <alignment horizontal="center"/>
    </xf>
    <xf numFmtId="0" fontId="124" fillId="0" borderId="0" xfId="95" applyFont="1" applyAlignment="1">
      <alignment horizontal="center"/>
    </xf>
    <xf numFmtId="0" fontId="124" fillId="0" borderId="70" xfId="95" applyFont="1" applyBorder="1" applyAlignment="1">
      <alignment horizontal="center" vertical="center"/>
    </xf>
    <xf numFmtId="0" fontId="124" fillId="0" borderId="26" xfId="95" applyFont="1" applyBorder="1" applyAlignment="1">
      <alignment horizontal="center" vertical="center"/>
    </xf>
    <xf numFmtId="0" fontId="124" fillId="0" borderId="52" xfId="95" applyFont="1" applyBorder="1" applyAlignment="1">
      <alignment horizontal="center" vertical="center"/>
    </xf>
    <xf numFmtId="0" fontId="124" fillId="0" borderId="125" xfId="95" applyFont="1" applyBorder="1" applyAlignment="1">
      <alignment horizontal="center" vertical="center" wrapText="1"/>
    </xf>
    <xf numFmtId="0" fontId="124" fillId="0" borderId="63" xfId="95" applyFont="1" applyBorder="1" applyAlignment="1">
      <alignment horizontal="center" vertical="center" wrapText="1"/>
    </xf>
    <xf numFmtId="0" fontId="124" fillId="0" borderId="66" xfId="95" applyFont="1" applyBorder="1" applyAlignment="1">
      <alignment horizontal="center" vertical="center" wrapText="1"/>
    </xf>
    <xf numFmtId="0" fontId="132" fillId="66" borderId="37" xfId="95" applyFont="1" applyFill="1" applyBorder="1" applyAlignment="1">
      <alignment horizontal="center" vertical="center" wrapText="1"/>
    </xf>
    <xf numFmtId="0" fontId="132" fillId="66" borderId="72" xfId="95" applyFont="1" applyFill="1" applyBorder="1" applyAlignment="1">
      <alignment horizontal="center" vertical="center" wrapText="1"/>
    </xf>
    <xf numFmtId="0" fontId="132" fillId="67" borderId="126" xfId="95" applyFont="1" applyFill="1" applyBorder="1" applyAlignment="1">
      <alignment horizontal="center" vertical="center" wrapText="1"/>
    </xf>
    <xf numFmtId="0" fontId="132" fillId="67" borderId="72" xfId="95" applyFont="1" applyFill="1" applyBorder="1" applyAlignment="1">
      <alignment horizontal="center" vertical="center" wrapText="1"/>
    </xf>
    <xf numFmtId="0" fontId="124" fillId="66" borderId="23" xfId="95" applyFont="1" applyFill="1" applyBorder="1" applyAlignment="1">
      <alignment horizontal="center" vertical="center" wrapText="1"/>
    </xf>
    <xf numFmtId="0" fontId="124" fillId="66" borderId="19" xfId="95" applyFont="1" applyFill="1" applyBorder="1" applyAlignment="1">
      <alignment horizontal="center" vertical="center" wrapText="1"/>
    </xf>
    <xf numFmtId="0" fontId="124" fillId="67" borderId="21" xfId="95" applyFont="1" applyFill="1" applyBorder="1" applyAlignment="1">
      <alignment horizontal="center" vertical="center"/>
    </xf>
    <xf numFmtId="0" fontId="124" fillId="67" borderId="65" xfId="95" applyFont="1" applyFill="1" applyBorder="1" applyAlignment="1">
      <alignment horizontal="center" vertical="center"/>
    </xf>
    <xf numFmtId="0" fontId="134" fillId="25" borderId="32" xfId="95" applyFont="1" applyFill="1" applyBorder="1" applyAlignment="1">
      <alignment horizontal="center" vertical="top" wrapText="1"/>
    </xf>
    <xf numFmtId="0" fontId="134" fillId="25" borderId="12" xfId="95" applyFont="1" applyFill="1" applyBorder="1" applyAlignment="1">
      <alignment horizontal="center" vertical="top" wrapText="1"/>
    </xf>
    <xf numFmtId="0" fontId="134" fillId="25" borderId="13" xfId="95" applyFont="1" applyFill="1" applyBorder="1" applyAlignment="1">
      <alignment horizontal="center" vertical="top" wrapText="1"/>
    </xf>
    <xf numFmtId="0" fontId="132" fillId="68" borderId="47" xfId="95" applyFont="1" applyFill="1" applyBorder="1" applyAlignment="1">
      <alignment horizontal="center" vertical="center" wrapText="1"/>
    </xf>
    <xf numFmtId="0" fontId="132" fillId="68" borderId="37" xfId="95" applyFont="1" applyFill="1" applyBorder="1" applyAlignment="1">
      <alignment horizontal="center" vertical="center" wrapText="1"/>
    </xf>
    <xf numFmtId="0" fontId="132" fillId="68" borderId="72" xfId="95" applyFont="1" applyFill="1" applyBorder="1" applyAlignment="1">
      <alignment horizontal="center" vertical="center" wrapText="1"/>
    </xf>
    <xf numFmtId="0" fontId="130" fillId="66" borderId="44" xfId="95" applyFont="1" applyFill="1" applyBorder="1" applyAlignment="1">
      <alignment horizontal="center" vertical="center" wrapText="1"/>
    </xf>
    <xf numFmtId="0" fontId="130" fillId="66" borderId="46" xfId="95" applyFont="1" applyFill="1" applyBorder="1" applyAlignment="1">
      <alignment horizontal="center" vertical="center" wrapText="1"/>
    </xf>
    <xf numFmtId="0" fontId="130" fillId="66" borderId="41" xfId="95" applyFont="1" applyFill="1" applyBorder="1" applyAlignment="1">
      <alignment horizontal="center" vertical="center" wrapText="1"/>
    </xf>
    <xf numFmtId="0" fontId="123" fillId="66" borderId="24" xfId="95" applyFont="1" applyFill="1" applyBorder="1" applyAlignment="1">
      <alignment horizontal="center" vertical="center" wrapText="1"/>
    </xf>
    <xf numFmtId="0" fontId="123" fillId="66" borderId="63" xfId="95" applyFont="1" applyFill="1" applyBorder="1" applyAlignment="1">
      <alignment horizontal="center" vertical="center" wrapText="1"/>
    </xf>
    <xf numFmtId="0" fontId="123" fillId="66" borderId="66" xfId="95" applyFont="1" applyFill="1" applyBorder="1" applyAlignment="1">
      <alignment horizontal="center" vertical="center" wrapText="1"/>
    </xf>
    <xf numFmtId="0" fontId="130" fillId="67" borderId="45" xfId="95" applyFont="1" applyFill="1" applyBorder="1" applyAlignment="1">
      <alignment horizontal="center" vertical="center" wrapText="1"/>
    </xf>
    <xf numFmtId="0" fontId="130" fillId="67" borderId="48" xfId="95" applyFont="1" applyFill="1" applyBorder="1" applyAlignment="1">
      <alignment horizontal="center" vertical="center" wrapText="1"/>
    </xf>
    <xf numFmtId="0" fontId="130" fillId="67" borderId="127" xfId="95" applyFont="1" applyFill="1" applyBorder="1" applyAlignment="1">
      <alignment horizontal="center" vertical="center" wrapText="1"/>
    </xf>
    <xf numFmtId="0" fontId="123" fillId="68" borderId="48" xfId="95" applyFont="1" applyFill="1" applyBorder="1" applyAlignment="1">
      <alignment horizontal="center" vertical="center" wrapText="1"/>
    </xf>
    <xf numFmtId="0" fontId="123" fillId="68" borderId="127" xfId="95" applyFont="1" applyFill="1" applyBorder="1" applyAlignment="1">
      <alignment horizontal="center" vertical="center" wrapText="1"/>
    </xf>
    <xf numFmtId="0" fontId="124" fillId="66" borderId="21" xfId="95" applyFont="1" applyFill="1" applyBorder="1" applyAlignment="1">
      <alignment horizontal="center" vertical="center"/>
    </xf>
    <xf numFmtId="0" fontId="124" fillId="66" borderId="65" xfId="95" applyFont="1" applyFill="1" applyBorder="1" applyAlignment="1">
      <alignment horizontal="center" vertical="center"/>
    </xf>
    <xf numFmtId="0" fontId="124" fillId="66" borderId="23" xfId="95" applyFont="1" applyFill="1" applyBorder="1" applyAlignment="1">
      <alignment horizontal="center" vertical="center"/>
    </xf>
    <xf numFmtId="0" fontId="124" fillId="66" borderId="19" xfId="95" applyFont="1" applyFill="1" applyBorder="1" applyAlignment="1">
      <alignment horizontal="center" vertical="center"/>
    </xf>
    <xf numFmtId="0" fontId="132" fillId="68" borderId="126" xfId="95" applyFont="1" applyFill="1" applyBorder="1" applyAlignment="1">
      <alignment horizontal="center" vertical="center" wrapText="1"/>
    </xf>
    <xf numFmtId="0" fontId="124" fillId="68" borderId="56" xfId="95" applyFont="1" applyFill="1" applyBorder="1" applyAlignment="1">
      <alignment horizontal="center" vertical="center"/>
    </xf>
    <xf numFmtId="0" fontId="124" fillId="68" borderId="31" xfId="95" applyFont="1" applyFill="1" applyBorder="1" applyAlignment="1">
      <alignment horizontal="center" vertical="center"/>
    </xf>
    <xf numFmtId="0" fontId="124" fillId="68" borderId="23" xfId="95" applyFont="1" applyFill="1" applyBorder="1" applyAlignment="1">
      <alignment horizontal="center" vertical="center" wrapText="1"/>
    </xf>
    <xf numFmtId="0" fontId="124" fillId="68" borderId="19" xfId="95" applyFont="1" applyFill="1" applyBorder="1" applyAlignment="1">
      <alignment horizontal="center" vertical="center" wrapText="1"/>
    </xf>
    <xf numFmtId="0" fontId="124" fillId="68" borderId="23" xfId="95" applyFont="1" applyFill="1" applyBorder="1" applyAlignment="1">
      <alignment horizontal="center" vertical="center"/>
    </xf>
    <xf numFmtId="0" fontId="124" fillId="68" borderId="19" xfId="95" applyFont="1" applyFill="1" applyBorder="1" applyAlignment="1">
      <alignment horizontal="center" vertical="center"/>
    </xf>
    <xf numFmtId="0" fontId="136" fillId="29" borderId="59" xfId="95" applyFont="1" applyFill="1" applyBorder="1" applyAlignment="1">
      <alignment horizontal="center" vertical="top"/>
    </xf>
    <xf numFmtId="0" fontId="136" fillId="29" borderId="45" xfId="95" applyFont="1" applyFill="1" applyBorder="1" applyAlignment="1">
      <alignment horizontal="center" vertical="top"/>
    </xf>
    <xf numFmtId="0" fontId="136" fillId="29" borderId="14" xfId="95" applyFont="1" applyFill="1" applyBorder="1" applyAlignment="1">
      <alignment horizontal="center" vertical="top"/>
    </xf>
    <xf numFmtId="0" fontId="136" fillId="29" borderId="48" xfId="95" applyFont="1" applyFill="1" applyBorder="1" applyAlignment="1">
      <alignment horizontal="center" vertical="top"/>
    </xf>
    <xf numFmtId="0" fontId="136" fillId="29" borderId="49" xfId="95" applyFont="1" applyFill="1" applyBorder="1" applyAlignment="1">
      <alignment horizontal="center" vertical="top"/>
    </xf>
    <xf numFmtId="0" fontId="136" fillId="29" borderId="68" xfId="95" applyFont="1" applyFill="1" applyBorder="1" applyAlignment="1">
      <alignment horizontal="center" vertical="top"/>
    </xf>
    <xf numFmtId="0" fontId="134" fillId="29" borderId="59" xfId="95" applyFont="1" applyFill="1" applyBorder="1" applyAlignment="1">
      <alignment horizontal="center" vertical="center" wrapText="1"/>
    </xf>
    <xf numFmtId="0" fontId="134" fillId="29" borderId="10" xfId="95" applyFont="1" applyFill="1" applyBorder="1" applyAlignment="1">
      <alignment horizontal="center" vertical="center" wrapText="1"/>
    </xf>
    <xf numFmtId="0" fontId="134" fillId="29" borderId="45" xfId="95" applyFont="1" applyFill="1" applyBorder="1" applyAlignment="1">
      <alignment horizontal="center" vertical="center" wrapText="1"/>
    </xf>
    <xf numFmtId="0" fontId="134" fillId="29" borderId="14" xfId="95" applyFont="1" applyFill="1" applyBorder="1" applyAlignment="1">
      <alignment horizontal="center" vertical="center" wrapText="1"/>
    </xf>
    <xf numFmtId="0" fontId="134" fillId="29" borderId="0" xfId="95" applyFont="1" applyFill="1" applyAlignment="1">
      <alignment horizontal="center" vertical="center" wrapText="1"/>
    </xf>
    <xf numFmtId="0" fontId="134" fillId="29" borderId="48" xfId="95" applyFont="1" applyFill="1" applyBorder="1" applyAlignment="1">
      <alignment horizontal="center" vertical="center" wrapText="1"/>
    </xf>
    <xf numFmtId="0" fontId="134" fillId="29" borderId="49" xfId="95" applyFont="1" applyFill="1" applyBorder="1" applyAlignment="1">
      <alignment horizontal="center" vertical="center" wrapText="1"/>
    </xf>
    <xf numFmtId="0" fontId="134" fillId="29" borderId="22" xfId="95" applyFont="1" applyFill="1" applyBorder="1" applyAlignment="1">
      <alignment horizontal="center" vertical="center" wrapText="1"/>
    </xf>
    <xf numFmtId="0" fontId="134" fillId="29" borderId="68" xfId="95" applyFont="1" applyFill="1" applyBorder="1" applyAlignment="1">
      <alignment horizontal="center" vertical="center" wrapText="1"/>
    </xf>
    <xf numFmtId="0" fontId="124" fillId="0" borderId="26" xfId="95" applyFont="1" applyBorder="1" applyAlignment="1">
      <alignment horizontal="center" vertical="top"/>
    </xf>
    <xf numFmtId="0" fontId="134" fillId="29" borderId="59" xfId="95" applyFont="1" applyFill="1" applyBorder="1" applyAlignment="1">
      <alignment horizontal="center" vertical="top" wrapText="1"/>
    </xf>
    <xf numFmtId="0" fontId="134" fillId="29" borderId="45" xfId="95" applyFont="1" applyFill="1" applyBorder="1" applyAlignment="1">
      <alignment horizontal="center" vertical="top" wrapText="1"/>
    </xf>
    <xf numFmtId="0" fontId="134" fillId="29" borderId="14" xfId="95" applyFont="1" applyFill="1" applyBorder="1" applyAlignment="1">
      <alignment horizontal="center" vertical="top" wrapText="1"/>
    </xf>
    <xf numFmtId="0" fontId="134" fillId="29" borderId="48" xfId="95" applyFont="1" applyFill="1" applyBorder="1" applyAlignment="1">
      <alignment horizontal="center" vertical="top" wrapText="1"/>
    </xf>
    <xf numFmtId="0" fontId="134" fillId="29" borderId="49" xfId="95" applyFont="1" applyFill="1" applyBorder="1" applyAlignment="1">
      <alignment horizontal="center" vertical="top" wrapText="1"/>
    </xf>
    <xf numFmtId="0" fontId="134" fillId="29" borderId="68" xfId="95" applyFont="1" applyFill="1" applyBorder="1" applyAlignment="1">
      <alignment horizontal="center" vertical="top" wrapText="1"/>
    </xf>
    <xf numFmtId="0" fontId="139" fillId="0" borderId="124" xfId="95" applyFont="1" applyBorder="1" applyAlignment="1">
      <alignment horizontal="center" vertical="top" wrapText="1"/>
    </xf>
    <xf numFmtId="0" fontId="139" fillId="0" borderId="129" xfId="95" applyFont="1" applyBorder="1" applyAlignment="1">
      <alignment horizontal="center" vertical="top" wrapText="1"/>
    </xf>
    <xf numFmtId="0" fontId="139" fillId="0" borderId="130" xfId="95" applyFont="1" applyBorder="1" applyAlignment="1">
      <alignment horizontal="center" vertical="top" wrapText="1"/>
    </xf>
    <xf numFmtId="2" fontId="134" fillId="29" borderId="14" xfId="95" applyNumberFormat="1" applyFont="1" applyFill="1" applyBorder="1" applyAlignment="1">
      <alignment horizontal="center" vertical="center" wrapText="1"/>
    </xf>
    <xf numFmtId="2" fontId="134" fillId="29" borderId="0" xfId="95" applyNumberFormat="1" applyFont="1" applyFill="1" applyAlignment="1">
      <alignment horizontal="center" vertical="center" wrapText="1"/>
    </xf>
    <xf numFmtId="2" fontId="134" fillId="29" borderId="25" xfId="95" applyNumberFormat="1" applyFont="1" applyFill="1" applyBorder="1" applyAlignment="1">
      <alignment horizontal="center" vertical="center" wrapText="1"/>
    </xf>
    <xf numFmtId="2" fontId="134" fillId="29" borderId="49" xfId="95" applyNumberFormat="1" applyFont="1" applyFill="1" applyBorder="1" applyAlignment="1">
      <alignment horizontal="center" vertical="center" wrapText="1"/>
    </xf>
    <xf numFmtId="2" fontId="134" fillId="29" borderId="22" xfId="95" applyNumberFormat="1" applyFont="1" applyFill="1" applyBorder="1" applyAlignment="1">
      <alignment horizontal="center" vertical="center" wrapText="1"/>
    </xf>
    <xf numFmtId="2" fontId="134" fillId="29" borderId="54" xfId="95" applyNumberFormat="1" applyFont="1" applyFill="1" applyBorder="1" applyAlignment="1">
      <alignment horizontal="center" vertical="center" wrapText="1"/>
    </xf>
    <xf numFmtId="0" fontId="7" fillId="0" borderId="10" xfId="94" applyFont="1" applyFill="1" applyBorder="1" applyAlignment="1" applyProtection="1">
      <alignment horizontal="left" vertical="center" wrapText="1"/>
    </xf>
    <xf numFmtId="0" fontId="102" fillId="0" borderId="41" xfId="0" applyFont="1" applyBorder="1" applyAlignment="1" applyProtection="1">
      <alignment horizontal="left" vertical="center"/>
      <protection locked="0"/>
    </xf>
    <xf numFmtId="0" fontId="103" fillId="0" borderId="44" xfId="0" applyFont="1" applyBorder="1" applyAlignment="1" applyProtection="1">
      <alignment vertical="center"/>
      <protection locked="0"/>
    </xf>
    <xf numFmtId="0" fontId="6" fillId="25" borderId="75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2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3" fillId="0" borderId="46" xfId="0" applyFont="1" applyBorder="1" applyAlignment="1" applyProtection="1">
      <alignment vertical="center"/>
      <protection locked="0"/>
    </xf>
    <xf numFmtId="0" fontId="102" fillId="0" borderId="40" xfId="0" applyFont="1" applyBorder="1" applyAlignment="1" applyProtection="1">
      <alignment horizontal="left" vertical="center"/>
      <protection locked="0"/>
    </xf>
    <xf numFmtId="0" fontId="103" fillId="0" borderId="10" xfId="0" applyFont="1" applyBorder="1" applyAlignment="1" applyProtection="1">
      <alignment vertical="center"/>
      <protection locked="0"/>
    </xf>
    <xf numFmtId="0" fontId="103" fillId="0" borderId="21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0" xfId="39" applyFont="1" applyAlignment="1" applyProtection="1">
      <alignment horizontal="center" wrapText="1"/>
      <protection locked="0"/>
    </xf>
    <xf numFmtId="0" fontId="63" fillId="0" borderId="20" xfId="39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102" fillId="0" borderId="44" xfId="0" applyFont="1" applyBorder="1" applyAlignment="1" applyProtection="1">
      <alignment horizontal="left" vertical="center"/>
      <protection locked="0"/>
    </xf>
    <xf numFmtId="0" fontId="102" fillId="0" borderId="46" xfId="0" applyFont="1" applyBorder="1" applyAlignment="1" applyProtection="1">
      <alignment horizontal="left" vertical="center"/>
      <protection locked="0"/>
    </xf>
    <xf numFmtId="0" fontId="7" fillId="0" borderId="0" xfId="94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102" fillId="0" borderId="44" xfId="0" applyFont="1" applyBorder="1" applyAlignment="1" applyProtection="1">
      <alignment horizontal="center" vertical="center"/>
      <protection locked="0"/>
    </xf>
    <xf numFmtId="0" fontId="102" fillId="0" borderId="4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02" fillId="0" borderId="43" xfId="0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/>
      <protection locked="0"/>
    </xf>
    <xf numFmtId="0" fontId="96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96" fillId="0" borderId="22" xfId="0" applyFont="1" applyBorder="1" applyAlignment="1">
      <alignment horizontal="center"/>
    </xf>
    <xf numFmtId="0" fontId="96" fillId="0" borderId="68" xfId="0" applyFont="1" applyBorder="1" applyAlignment="1">
      <alignment horizontal="center"/>
    </xf>
    <xf numFmtId="0" fontId="96" fillId="0" borderId="5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8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143" fillId="0" borderId="15" xfId="0" applyFont="1" applyBorder="1" applyAlignment="1">
      <alignment horizontal="center" vertical="center"/>
    </xf>
    <xf numFmtId="0" fontId="143" fillId="0" borderId="34" xfId="0" applyFont="1" applyBorder="1" applyAlignment="1">
      <alignment horizontal="center" vertical="center"/>
    </xf>
    <xf numFmtId="0" fontId="143" fillId="0" borderId="0" xfId="0" applyFont="1" applyAlignment="1">
      <alignment horizontal="center" vertical="center"/>
    </xf>
    <xf numFmtId="0" fontId="143" fillId="0" borderId="25" xfId="0" applyFont="1" applyBorder="1" applyAlignment="1">
      <alignment horizontal="center" vertical="center"/>
    </xf>
    <xf numFmtId="0" fontId="144" fillId="0" borderId="0" xfId="0" quotePrefix="1" applyFont="1" applyAlignment="1">
      <alignment horizontal="center" vertical="center"/>
    </xf>
    <xf numFmtId="0" fontId="144" fillId="0" borderId="25" xfId="0" quotePrefix="1" applyFont="1" applyBorder="1" applyAlignment="1">
      <alignment horizontal="center" vertical="center"/>
    </xf>
    <xf numFmtId="0" fontId="144" fillId="0" borderId="0" xfId="0" applyFont="1" applyAlignment="1">
      <alignment horizontal="center" vertical="center"/>
    </xf>
    <xf numFmtId="0" fontId="144" fillId="0" borderId="25" xfId="0" applyFont="1" applyBorder="1" applyAlignment="1">
      <alignment horizontal="center" vertical="center"/>
    </xf>
    <xf numFmtId="0" fontId="3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14" fillId="0" borderId="15" xfId="0" applyFont="1" applyBorder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5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9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22" xfId="41" applyFont="1" applyBorder="1" applyAlignment="1">
      <alignment horizontal="center" vertical="center"/>
    </xf>
    <xf numFmtId="0" fontId="9" fillId="0" borderId="54" xfId="41" applyFont="1" applyBorder="1" applyAlignment="1">
      <alignment horizontal="center" vertical="center"/>
    </xf>
    <xf numFmtId="0" fontId="9" fillId="0" borderId="0" xfId="41" applyFont="1" applyAlignment="1">
      <alignment vertical="top"/>
    </xf>
    <xf numFmtId="0" fontId="7" fillId="0" borderId="0" xfId="38" applyFont="1" applyAlignment="1">
      <alignment vertical="top"/>
    </xf>
    <xf numFmtId="0" fontId="7" fillId="0" borderId="48" xfId="38" applyFont="1" applyBorder="1" applyAlignment="1">
      <alignment vertical="top"/>
    </xf>
    <xf numFmtId="0" fontId="30" fillId="0" borderId="10" xfId="41" applyFont="1" applyBorder="1" applyAlignment="1">
      <alignment horizontal="center" vertical="center"/>
    </xf>
    <xf numFmtId="0" fontId="30" fillId="0" borderId="21" xfId="41" applyFont="1" applyBorder="1" applyAlignment="1">
      <alignment horizontal="center" vertical="center"/>
    </xf>
    <xf numFmtId="0" fontId="30" fillId="0" borderId="45" xfId="41" applyFont="1" applyBorder="1" applyAlignment="1">
      <alignment horizontal="center" vertical="center"/>
    </xf>
    <xf numFmtId="0" fontId="30" fillId="0" borderId="40" xfId="41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9" fillId="0" borderId="68" xfId="41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/>
      <protection locked="0"/>
    </xf>
    <xf numFmtId="0" fontId="96" fillId="0" borderId="25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4" fillId="0" borderId="0" xfId="0" applyFont="1" applyAlignment="1" applyProtection="1">
      <alignment horizontal="left"/>
      <protection locked="0"/>
    </xf>
    <xf numFmtId="0" fontId="0" fillId="0" borderId="0" xfId="0"/>
    <xf numFmtId="0" fontId="102" fillId="0" borderId="41" xfId="41" applyFont="1" applyBorder="1" applyAlignment="1" applyProtection="1">
      <alignment vertical="center"/>
      <protection locked="0"/>
    </xf>
    <xf numFmtId="0" fontId="103" fillId="0" borderId="44" xfId="38" applyFont="1" applyBorder="1" applyAlignment="1" applyProtection="1">
      <alignment vertical="center"/>
      <protection locked="0"/>
    </xf>
    <xf numFmtId="0" fontId="103" fillId="0" borderId="43" xfId="38" applyFont="1" applyBorder="1" applyAlignment="1" applyProtection="1">
      <alignment vertical="center"/>
      <protection locked="0"/>
    </xf>
    <xf numFmtId="0" fontId="0" fillId="0" borderId="25" xfId="0" applyBorder="1" applyAlignment="1">
      <alignment horizontal="center"/>
    </xf>
    <xf numFmtId="0" fontId="9" fillId="0" borderId="0" xfId="41" applyFont="1" applyAlignment="1">
      <alignment horizontal="center" vertical="center"/>
    </xf>
    <xf numFmtId="0" fontId="9" fillId="0" borderId="25" xfId="41" applyFont="1" applyBorder="1" applyAlignment="1">
      <alignment horizontal="center" vertical="center"/>
    </xf>
    <xf numFmtId="0" fontId="23" fillId="0" borderId="0" xfId="38" applyFont="1" applyAlignment="1">
      <alignment horizontal="center"/>
    </xf>
    <xf numFmtId="0" fontId="0" fillId="0" borderId="0" xfId="0" applyAlignment="1">
      <alignment horizontal="right"/>
    </xf>
    <xf numFmtId="0" fontId="103" fillId="0" borderId="44" xfId="38" applyFont="1" applyBorder="1" applyAlignment="1" applyProtection="1">
      <alignment horizontal="center" vertical="center"/>
      <protection locked="0"/>
    </xf>
    <xf numFmtId="0" fontId="103" fillId="0" borderId="43" xfId="38" applyFont="1" applyBorder="1" applyAlignment="1" applyProtection="1">
      <alignment horizontal="center" vertical="center"/>
      <protection locked="0"/>
    </xf>
    <xf numFmtId="0" fontId="23" fillId="0" borderId="25" xfId="38" applyFont="1" applyBorder="1" applyAlignment="1">
      <alignment horizontal="center"/>
    </xf>
    <xf numFmtId="0" fontId="102" fillId="0" borderId="37" xfId="38" applyFont="1" applyBorder="1" applyAlignment="1" applyProtection="1">
      <alignment horizontal="center" vertical="center"/>
      <protection locked="0"/>
    </xf>
    <xf numFmtId="0" fontId="103" fillId="0" borderId="37" xfId="38" applyFont="1" applyBorder="1" applyAlignment="1" applyProtection="1">
      <alignment horizontal="center" vertical="center"/>
      <protection locked="0"/>
    </xf>
    <xf numFmtId="0" fontId="103" fillId="0" borderId="72" xfId="38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48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4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48" xfId="0" applyFont="1" applyBorder="1" applyAlignment="1">
      <alignment horizontal="center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93" fillId="0" borderId="0" xfId="0" quotePrefix="1" applyFont="1" applyAlignment="1">
      <alignment vertical="top" wrapText="1"/>
    </xf>
    <xf numFmtId="0" fontId="69" fillId="0" borderId="22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8" fillId="25" borderId="75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22" fillId="0" borderId="0" xfId="0" applyFont="1" applyAlignment="1">
      <alignment horizontal="left" vertical="top" wrapText="1"/>
    </xf>
    <xf numFmtId="0" fontId="42" fillId="0" borderId="4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48" xfId="0" applyFont="1" applyBorder="1"/>
    <xf numFmtId="0" fontId="24" fillId="0" borderId="15" xfId="0" applyFont="1" applyBorder="1" applyAlignment="1">
      <alignment horizontal="center"/>
    </xf>
    <xf numFmtId="0" fontId="41" fillId="0" borderId="35" xfId="0" applyFont="1" applyBorder="1"/>
    <xf numFmtId="0" fontId="23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1" fillId="0" borderId="0" xfId="0" quotePrefix="1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top" wrapText="1"/>
    </xf>
    <xf numFmtId="0" fontId="24" fillId="30" borderId="41" xfId="0" applyFont="1" applyFill="1" applyBorder="1" applyAlignment="1">
      <alignment horizontal="left" vertical="center" wrapText="1"/>
    </xf>
    <xf numFmtId="0" fontId="24" fillId="30" borderId="44" xfId="0" applyFont="1" applyFill="1" applyBorder="1" applyAlignment="1">
      <alignment horizontal="left" vertical="center" wrapText="1"/>
    </xf>
    <xf numFmtId="0" fontId="24" fillId="30" borderId="4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8" xfId="0" applyFont="1" applyBorder="1"/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97">
    <cellStyle name="20% - Accent1" xfId="1" builtinId="30" customBuiltin="1"/>
    <cellStyle name="20% - Accent1 2" xfId="67" xr:uid="{00000000-0005-0000-0000-000001000000}"/>
    <cellStyle name="20% - Accent2" xfId="2" builtinId="34" customBuiltin="1"/>
    <cellStyle name="20% - Accent2 2" xfId="71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9" xr:uid="{00000000-0005-0000-0000-000007000000}"/>
    <cellStyle name="20% - Accent5" xfId="5" builtinId="46" customBuiltin="1"/>
    <cellStyle name="20% - Accent5 2" xfId="83" xr:uid="{00000000-0005-0000-0000-000009000000}"/>
    <cellStyle name="20% - Accent6" xfId="6" builtinId="50" customBuiltin="1"/>
    <cellStyle name="20% - Accent6 2" xfId="87" xr:uid="{00000000-0005-0000-0000-00000B000000}"/>
    <cellStyle name="40% - Accent1" xfId="7" builtinId="31" customBuiltin="1"/>
    <cellStyle name="40% - Accent1 2" xfId="68" xr:uid="{00000000-0005-0000-0000-00000D000000}"/>
    <cellStyle name="40% - Accent2" xfId="8" builtinId="35" customBuiltin="1"/>
    <cellStyle name="40% - Accent2 2" xfId="72" xr:uid="{00000000-0005-0000-0000-00000F000000}"/>
    <cellStyle name="40% - Accent3" xfId="9" builtinId="39" customBuiltin="1"/>
    <cellStyle name="40% - Accent3 2" xfId="76" xr:uid="{00000000-0005-0000-0000-000011000000}"/>
    <cellStyle name="40% - Accent4" xfId="10" builtinId="43" customBuiltin="1"/>
    <cellStyle name="40% - Accent4 2" xfId="80" xr:uid="{00000000-0005-0000-0000-000013000000}"/>
    <cellStyle name="40% - Accent5" xfId="11" builtinId="47" customBuiltin="1"/>
    <cellStyle name="40% - Accent5 2" xfId="84" xr:uid="{00000000-0005-0000-0000-000015000000}"/>
    <cellStyle name="40% - Accent6" xfId="12" builtinId="51" customBuiltin="1"/>
    <cellStyle name="40% - Accent6 2" xfId="88" xr:uid="{00000000-0005-0000-0000-000017000000}"/>
    <cellStyle name="60% - Accent1" xfId="13" builtinId="32" customBuiltin="1"/>
    <cellStyle name="60% - Accent1 2" xfId="69" xr:uid="{00000000-0005-0000-0000-000019000000}"/>
    <cellStyle name="60% - Accent2" xfId="14" builtinId="36" customBuiltin="1"/>
    <cellStyle name="60% - Accent2 2" xfId="73" xr:uid="{00000000-0005-0000-0000-00001B000000}"/>
    <cellStyle name="60% - Accent3" xfId="15" builtinId="40" customBuiltin="1"/>
    <cellStyle name="60% - Accent3 2" xfId="77" xr:uid="{00000000-0005-0000-0000-00001D000000}"/>
    <cellStyle name="60% - Accent4" xfId="16" builtinId="44" customBuiltin="1"/>
    <cellStyle name="60% - Accent4 2" xfId="81" xr:uid="{00000000-0005-0000-0000-00001F000000}"/>
    <cellStyle name="60% - Accent5" xfId="17" builtinId="48" customBuiltin="1"/>
    <cellStyle name="60% - Accent5 2" xfId="85" xr:uid="{00000000-0005-0000-0000-000021000000}"/>
    <cellStyle name="60% - Accent6" xfId="18" builtinId="52" customBuiltin="1"/>
    <cellStyle name="60% - Accent6 2" xfId="89" xr:uid="{00000000-0005-0000-0000-000023000000}"/>
    <cellStyle name="Accent1" xfId="19" builtinId="29" customBuiltin="1"/>
    <cellStyle name="Accent1 2" xfId="66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4" xr:uid="{00000000-0005-0000-0000-000029000000}"/>
    <cellStyle name="Accent4" xfId="22" builtinId="41" customBuiltin="1"/>
    <cellStyle name="Accent4 2" xfId="78" xr:uid="{00000000-0005-0000-0000-00002B000000}"/>
    <cellStyle name="Accent5" xfId="23" builtinId="45" customBuiltin="1"/>
    <cellStyle name="Accent5 2" xfId="82" xr:uid="{00000000-0005-0000-0000-00002D000000}"/>
    <cellStyle name="Accent6" xfId="24" builtinId="49" customBuiltin="1"/>
    <cellStyle name="Accent6 2" xfId="86" xr:uid="{00000000-0005-0000-0000-00002F000000}"/>
    <cellStyle name="Bad" xfId="25" builtinId="27" customBuiltin="1"/>
    <cellStyle name="Bad 2" xfId="55" xr:uid="{00000000-0005-0000-0000-000031000000}"/>
    <cellStyle name="Calculation" xfId="26" builtinId="22" customBuiltin="1"/>
    <cellStyle name="Calculation 2" xfId="59" xr:uid="{00000000-0005-0000-0000-000033000000}"/>
    <cellStyle name="Check Cell" xfId="27" builtinId="23" customBuiltin="1"/>
    <cellStyle name="Check Cell 2" xfId="61" xr:uid="{00000000-0005-0000-0000-000035000000}"/>
    <cellStyle name="Explanatory Text" xfId="28" builtinId="53" customBuiltin="1"/>
    <cellStyle name="Explanatory Text 2" xfId="64" xr:uid="{00000000-0005-0000-0000-000037000000}"/>
    <cellStyle name="Good" xfId="29" builtinId="26" customBuiltin="1"/>
    <cellStyle name="Good 2" xfId="54" xr:uid="{00000000-0005-0000-0000-000039000000}"/>
    <cellStyle name="Heading 1" xfId="30" builtinId="16" customBuiltin="1"/>
    <cellStyle name="Heading 1 2" xfId="50" xr:uid="{00000000-0005-0000-0000-00003B000000}"/>
    <cellStyle name="Heading 2" xfId="31" builtinId="17" customBuiltin="1"/>
    <cellStyle name="Heading 2 2" xfId="51" xr:uid="{00000000-0005-0000-0000-00003D000000}"/>
    <cellStyle name="Heading 3" xfId="32" builtinId="18" customBuiltin="1"/>
    <cellStyle name="Heading 3 2" xfId="52" xr:uid="{00000000-0005-0000-0000-00003F000000}"/>
    <cellStyle name="Heading 4" xfId="33" builtinId="19" customBuiltin="1"/>
    <cellStyle name="Heading 4 2" xfId="53" xr:uid="{00000000-0005-0000-0000-000041000000}"/>
    <cellStyle name="Hyperlink" xfId="94" builtinId="8"/>
    <cellStyle name="Input" xfId="34" builtinId="20" customBuiltin="1"/>
    <cellStyle name="Input 2" xfId="57" xr:uid="{00000000-0005-0000-0000-000044000000}"/>
    <cellStyle name="Linked Cell" xfId="35" builtinId="24" customBuiltin="1"/>
    <cellStyle name="Linked Cell 2" xfId="60" xr:uid="{00000000-0005-0000-0000-000046000000}"/>
    <cellStyle name="Neutral" xfId="36" builtinId="28" customBuiltin="1"/>
    <cellStyle name="Neutral 2" xfId="56" xr:uid="{00000000-0005-0000-0000-000048000000}"/>
    <cellStyle name="Normal" xfId="0" builtinId="0"/>
    <cellStyle name="Normal 2" xfId="37" xr:uid="{00000000-0005-0000-0000-00004A000000}"/>
    <cellStyle name="Normal 2 2" xfId="91" xr:uid="{00000000-0005-0000-0000-00004B000000}"/>
    <cellStyle name="Normal 2 3" xfId="95" xr:uid="{A417EE80-DE93-4953-8EAA-E450D2D003BF}"/>
    <cellStyle name="Normal 3" xfId="48" xr:uid="{00000000-0005-0000-0000-00004C000000}"/>
    <cellStyle name="Normal 4" xfId="90" xr:uid="{00000000-0005-0000-0000-00004D000000}"/>
    <cellStyle name="Normal_ECE1" xfId="38" xr:uid="{00000000-0005-0000-0000-00004E000000}"/>
    <cellStyle name="Normal_JFSQ2001e" xfId="39" xr:uid="{00000000-0005-0000-0000-000050000000}"/>
    <cellStyle name="Normal_jqrev" xfId="40" xr:uid="{00000000-0005-0000-0000-000051000000}"/>
    <cellStyle name="Normal_Sheet1" xfId="93" xr:uid="{00000000-0005-0000-0000-000053000000}"/>
    <cellStyle name="Normal_Sheet2" xfId="92" xr:uid="{00000000-0005-0000-0000-000054000000}"/>
    <cellStyle name="Normal_Tropical countries" xfId="96" xr:uid="{AB7D20A0-BA98-4FC2-AAB8-998F5A6EAAA1}"/>
    <cellStyle name="Normal_YBFPQNEW" xfId="41" xr:uid="{00000000-0005-0000-0000-000055000000}"/>
    <cellStyle name="Note" xfId="42" builtinId="10" customBuiltin="1"/>
    <cellStyle name="Note 2" xfId="63" xr:uid="{00000000-0005-0000-0000-000057000000}"/>
    <cellStyle name="Output" xfId="43" builtinId="21" customBuiltin="1"/>
    <cellStyle name="Output 2" xfId="58" xr:uid="{00000000-0005-0000-0000-000059000000}"/>
    <cellStyle name="Percent" xfId="44" builtinId="5"/>
    <cellStyle name="Title" xfId="45" builtinId="15" customBuiltin="1"/>
    <cellStyle name="Title 2" xfId="49" xr:uid="{00000000-0005-0000-0000-00005C000000}"/>
    <cellStyle name="Total" xfId="46" builtinId="25" customBuiltin="1"/>
    <cellStyle name="Total 2" xfId="65" xr:uid="{00000000-0005-0000-0000-00005E000000}"/>
    <cellStyle name="Warning Text" xfId="47" builtinId="11" customBuiltin="1"/>
    <cellStyle name="Warning Text 2" xfId="62" xr:uid="{00000000-0005-0000-0000-000060000000}"/>
  </cellStyles>
  <dxfs count="7">
    <dxf>
      <fill>
        <patternFill>
          <bgColor rgb="FFFF0000"/>
        </patternFill>
      </fill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800000"/>
      <color rgb="FF339966"/>
      <color rgb="FFEF5A53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</xdr:row>
      <xdr:rowOff>73081</xdr:rowOff>
    </xdr:from>
    <xdr:ext cx="5357283" cy="564018"/>
    <xdr:pic>
      <xdr:nvPicPr>
        <xdr:cNvPr id="2" name="Picture 1">
          <a:extLst>
            <a:ext uri="{FF2B5EF4-FFF2-40B4-BE49-F238E27FC236}">
              <a16:creationId xmlns:a16="http://schemas.microsoft.com/office/drawing/2014/main" id="{EF6752A6-A047-494F-81FA-F00CF07A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57283" cy="564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123825</xdr:rowOff>
    </xdr:from>
    <xdr:to>
      <xdr:col>1</xdr:col>
      <xdr:colOff>4217377</xdr:colOff>
      <xdr:row>3</xdr:row>
      <xdr:rowOff>131797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BF9D1-17F5-49DA-9A0B-254B6C5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4631715" cy="543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1</xdr:col>
      <xdr:colOff>4630615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867" y="189680"/>
          <a:ext cx="4560277" cy="55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104775</xdr:rowOff>
    </xdr:from>
    <xdr:to>
      <xdr:col>1</xdr:col>
      <xdr:colOff>3931627</xdr:colOff>
      <xdr:row>4</xdr:row>
      <xdr:rowOff>30815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40EA8A-4576-49D1-9FF1-5EA9537EE5B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"/>
          <a:ext cx="4560277" cy="554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102054</xdr:rowOff>
    </xdr:from>
    <xdr:to>
      <xdr:col>3</xdr:col>
      <xdr:colOff>2089553</xdr:colOff>
      <xdr:row>4</xdr:row>
      <xdr:rowOff>133869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239EC5-3655-492D-AD12-312F5EE6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11604"/>
          <a:ext cx="5489978" cy="660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4864791</xdr:colOff>
      <xdr:row>5</xdr:row>
      <xdr:rowOff>179021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5FF03F-35E1-452D-924C-7BCA59F0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7706"/>
          <a:ext cx="5495915" cy="658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1</xdr:col>
      <xdr:colOff>5813531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1</xdr:col>
      <xdr:colOff>4947862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4/04/informal-documents/jfsq-2023-data-definitions" TargetMode="External"/><Relationship Id="rId1" Type="http://schemas.openxmlformats.org/officeDocument/2006/relationships/hyperlink" Target="https://unece.org/forestry-timber/documents/2024/04/informal-documents/jfsq-2023-data-manua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575F-3F0D-45E6-956C-D316E1623B54}">
  <sheetPr>
    <tabColor rgb="FFFFFF00"/>
  </sheetPr>
  <dimension ref="B1:I35"/>
  <sheetViews>
    <sheetView tabSelected="1" zoomScale="90" zoomScaleNormal="90" workbookViewId="0">
      <selection activeCell="C35" sqref="C35"/>
    </sheetView>
  </sheetViews>
  <sheetFormatPr baseColWidth="10" defaultColWidth="8.83203125" defaultRowHeight="13" x14ac:dyDescent="0.15"/>
  <cols>
    <col min="9" max="9" width="9.5" customWidth="1"/>
    <col min="10" max="10" width="12" customWidth="1"/>
  </cols>
  <sheetData>
    <row r="1" spans="2:9" ht="14" thickBot="1" x14ac:dyDescent="0.2"/>
    <row r="2" spans="2:9" x14ac:dyDescent="0.15">
      <c r="B2" s="1378"/>
      <c r="C2" s="1379"/>
      <c r="D2" s="1379"/>
      <c r="E2" s="1379"/>
      <c r="F2" s="1379"/>
      <c r="G2" s="1379"/>
      <c r="H2" s="1379"/>
      <c r="I2" s="1380"/>
    </row>
    <row r="3" spans="2:9" x14ac:dyDescent="0.15">
      <c r="B3" s="1381"/>
      <c r="I3" s="1382"/>
    </row>
    <row r="4" spans="2:9" x14ac:dyDescent="0.15">
      <c r="B4" s="1381"/>
      <c r="I4" s="1382"/>
    </row>
    <row r="5" spans="2:9" x14ac:dyDescent="0.15">
      <c r="B5" s="1381"/>
      <c r="I5" s="1382"/>
    </row>
    <row r="6" spans="2:9" x14ac:dyDescent="0.15">
      <c r="B6" s="1381"/>
      <c r="I6" s="1382"/>
    </row>
    <row r="7" spans="2:9" x14ac:dyDescent="0.15">
      <c r="B7" s="1381"/>
      <c r="I7" s="1382"/>
    </row>
    <row r="8" spans="2:9" x14ac:dyDescent="0.15">
      <c r="B8" s="1381"/>
      <c r="I8" s="1382"/>
    </row>
    <row r="9" spans="2:9" ht="26" x14ac:dyDescent="0.3">
      <c r="B9" s="1393" t="s">
        <v>0</v>
      </c>
      <c r="C9" s="1394"/>
      <c r="D9" s="1394"/>
      <c r="E9" s="1394"/>
      <c r="F9" s="1394"/>
      <c r="G9" s="1394"/>
      <c r="H9" s="1394"/>
      <c r="I9" s="1395"/>
    </row>
    <row r="10" spans="2:9" x14ac:dyDescent="0.15">
      <c r="B10" s="1381"/>
      <c r="I10" s="1382"/>
    </row>
    <row r="11" spans="2:9" ht="27" x14ac:dyDescent="0.3">
      <c r="B11" s="1381"/>
      <c r="C11" s="5"/>
      <c r="D11" s="5"/>
      <c r="E11" s="1396">
        <v>2023</v>
      </c>
      <c r="F11" s="1396"/>
      <c r="G11" s="5"/>
      <c r="H11" s="5"/>
      <c r="I11" s="1382"/>
    </row>
    <row r="12" spans="2:9" x14ac:dyDescent="0.15">
      <c r="B12" s="1381"/>
      <c r="C12" s="5"/>
      <c r="D12" s="5"/>
      <c r="E12" s="5"/>
      <c r="F12" s="5"/>
      <c r="G12" s="5"/>
      <c r="H12" s="5"/>
      <c r="I12" s="1382"/>
    </row>
    <row r="13" spans="2:9" ht="19" x14ac:dyDescent="0.25">
      <c r="B13" s="1381"/>
      <c r="C13" s="1397" t="s">
        <v>1</v>
      </c>
      <c r="D13" s="1397"/>
      <c r="E13" s="1397"/>
      <c r="F13" s="1397"/>
      <c r="G13" s="1397"/>
      <c r="H13" s="1397"/>
      <c r="I13" s="1382"/>
    </row>
    <row r="14" spans="2:9" x14ac:dyDescent="0.15">
      <c r="B14" s="1381"/>
      <c r="C14" s="5"/>
      <c r="D14" s="5"/>
      <c r="E14" s="5"/>
      <c r="F14" s="5"/>
      <c r="G14" s="5"/>
      <c r="H14" s="5"/>
      <c r="I14" s="1382"/>
    </row>
    <row r="15" spans="2:9" x14ac:dyDescent="0.15">
      <c r="B15" s="1381"/>
      <c r="C15" s="5"/>
      <c r="D15" s="5"/>
      <c r="E15" s="5"/>
      <c r="F15" s="5"/>
      <c r="G15" s="5"/>
      <c r="H15" s="5"/>
      <c r="I15" s="1382"/>
    </row>
    <row r="16" spans="2:9" x14ac:dyDescent="0.15">
      <c r="B16" s="1381"/>
      <c r="C16" s="5"/>
      <c r="D16" s="5" t="s">
        <v>2</v>
      </c>
      <c r="E16" s="5"/>
      <c r="F16" s="5"/>
      <c r="G16" s="1383"/>
      <c r="H16" s="5"/>
      <c r="I16" s="1382"/>
    </row>
    <row r="17" spans="2:9" x14ac:dyDescent="0.15">
      <c r="B17" s="1381"/>
      <c r="C17" s="5"/>
      <c r="D17" s="5"/>
      <c r="E17" s="5"/>
      <c r="F17" s="5"/>
      <c r="G17" s="5"/>
      <c r="H17" s="5"/>
      <c r="I17" s="1382"/>
    </row>
    <row r="18" spans="2:9" x14ac:dyDescent="0.15">
      <c r="B18" s="1381"/>
      <c r="C18" s="5"/>
      <c r="D18" s="5" t="s">
        <v>3</v>
      </c>
      <c r="E18" s="5"/>
      <c r="F18" s="5"/>
      <c r="G18" s="1384">
        <v>2023</v>
      </c>
      <c r="H18" s="1385" t="s">
        <v>4</v>
      </c>
      <c r="I18" s="1386"/>
    </row>
    <row r="19" spans="2:9" ht="14" thickBot="1" x14ac:dyDescent="0.2">
      <c r="B19" s="1387"/>
      <c r="C19" s="1388"/>
      <c r="D19" s="1388"/>
      <c r="E19" s="1388"/>
      <c r="F19" s="1388"/>
      <c r="G19" s="1388"/>
      <c r="H19" s="1388"/>
      <c r="I19" s="1389"/>
    </row>
    <row r="22" spans="2:9" x14ac:dyDescent="0.15">
      <c r="B22" s="1398" t="s">
        <v>5</v>
      </c>
      <c r="C22" s="1398"/>
      <c r="D22" s="1398"/>
      <c r="E22" s="1398"/>
      <c r="F22" s="1399"/>
      <c r="G22" s="1399"/>
      <c r="H22" s="1399"/>
      <c r="I22" s="1399"/>
    </row>
    <row r="23" spans="2:9" x14ac:dyDescent="0.15">
      <c r="C23" s="1392" t="s">
        <v>6</v>
      </c>
      <c r="D23" s="1392"/>
      <c r="E23" s="1392"/>
      <c r="F23" s="1392"/>
      <c r="G23" s="1392"/>
      <c r="H23" s="1392"/>
      <c r="I23" s="1392"/>
    </row>
    <row r="24" spans="2:9" x14ac:dyDescent="0.15">
      <c r="B24" s="1402" t="s">
        <v>7</v>
      </c>
      <c r="C24" s="1403"/>
      <c r="D24" s="1403"/>
      <c r="E24" s="1404"/>
      <c r="F24" s="1399"/>
      <c r="G24" s="1399"/>
      <c r="H24" s="1399"/>
      <c r="I24" s="1399"/>
    </row>
    <row r="25" spans="2:9" x14ac:dyDescent="0.15">
      <c r="C25" s="1392" t="s">
        <v>6</v>
      </c>
      <c r="D25" s="1392"/>
      <c r="E25" s="1392"/>
      <c r="F25" s="1392"/>
      <c r="G25" s="1392"/>
      <c r="H25" s="1392"/>
      <c r="I25" s="1392"/>
    </row>
    <row r="26" spans="2:9" x14ac:dyDescent="0.15">
      <c r="C26" s="1400" t="s">
        <v>8</v>
      </c>
      <c r="D26" s="1400"/>
      <c r="E26" s="1400"/>
      <c r="F26" s="1405"/>
      <c r="G26" s="1405"/>
      <c r="H26" s="1405"/>
      <c r="I26" s="1405"/>
    </row>
    <row r="27" spans="2:9" x14ac:dyDescent="0.15">
      <c r="C27" s="1400" t="s">
        <v>9</v>
      </c>
      <c r="D27" s="1400"/>
      <c r="E27" s="1400"/>
      <c r="F27" s="1405"/>
      <c r="G27" s="1405"/>
      <c r="H27" s="1405"/>
      <c r="I27" s="1405"/>
    </row>
    <row r="28" spans="2:9" x14ac:dyDescent="0.15">
      <c r="C28" s="1400" t="s">
        <v>10</v>
      </c>
      <c r="D28" s="1400"/>
      <c r="E28" s="1400"/>
      <c r="F28" s="1401"/>
      <c r="G28" s="1401"/>
      <c r="H28" s="1401"/>
      <c r="I28" s="1401"/>
    </row>
    <row r="31" spans="2:9" x14ac:dyDescent="0.15">
      <c r="B31" s="1390"/>
    </row>
    <row r="32" spans="2:9" x14ac:dyDescent="0.15">
      <c r="B32" s="1390"/>
    </row>
    <row r="35" spans="2:2" x14ac:dyDescent="0.15">
      <c r="B35" s="1390"/>
    </row>
  </sheetData>
  <mergeCells count="15"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  <mergeCell ref="C23:I23"/>
    <mergeCell ref="B9:I9"/>
    <mergeCell ref="E11:F11"/>
    <mergeCell ref="C13:H13"/>
    <mergeCell ref="B22:E22"/>
    <mergeCell ref="F22:I22"/>
  </mergeCells>
  <dataValidations count="1">
    <dataValidation type="list" allowBlank="1" showInputMessage="1" showErrorMessage="1" sqref="G16" xr:uid="{CE84F7F0-EC05-4FA5-B7E9-4021D729B9C8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40"/>
  <sheetViews>
    <sheetView showGridLines="0" zoomScale="85" zoomScaleNormal="85" workbookViewId="0">
      <selection activeCell="D6" sqref="D6:F6"/>
    </sheetView>
  </sheetViews>
  <sheetFormatPr baseColWidth="10" defaultColWidth="9" defaultRowHeight="16" x14ac:dyDescent="0.2"/>
  <cols>
    <col min="1" max="1" width="11.6640625" style="39" customWidth="1"/>
    <col min="2" max="2" width="77.6640625" style="39" customWidth="1"/>
    <col min="3" max="3" width="38.1640625" style="39" customWidth="1"/>
    <col min="4" max="4" width="30.1640625" style="39" customWidth="1"/>
    <col min="5" max="6" width="29.5" style="39" customWidth="1"/>
    <col min="7" max="16384" width="9" style="39"/>
  </cols>
  <sheetData>
    <row r="1" spans="1:8" ht="17" thickBot="1" x14ac:dyDescent="0.25">
      <c r="A1" s="769"/>
      <c r="B1" s="678"/>
      <c r="C1" s="678"/>
    </row>
    <row r="2" spans="1:8" x14ac:dyDescent="0.2">
      <c r="A2" s="679"/>
      <c r="B2" s="680" t="s">
        <v>6</v>
      </c>
      <c r="C2" s="680"/>
      <c r="D2" s="263"/>
      <c r="E2" s="263"/>
      <c r="F2" s="264"/>
      <c r="H2" s="268"/>
    </row>
    <row r="3" spans="1:8" x14ac:dyDescent="0.2">
      <c r="A3" s="681"/>
      <c r="B3" s="682" t="s">
        <v>6</v>
      </c>
      <c r="C3" s="682"/>
      <c r="F3" s="265"/>
      <c r="H3" s="268"/>
    </row>
    <row r="4" spans="1:8" x14ac:dyDescent="0.2">
      <c r="A4" s="681"/>
      <c r="B4" s="682" t="s">
        <v>6</v>
      </c>
      <c r="C4" s="682"/>
      <c r="D4" s="1619" t="s">
        <v>850</v>
      </c>
      <c r="E4" s="1617"/>
      <c r="F4" s="1637"/>
      <c r="H4" s="268"/>
    </row>
    <row r="5" spans="1:8" ht="25.5" customHeight="1" x14ac:dyDescent="0.2">
      <c r="A5" s="681"/>
      <c r="B5" s="682"/>
      <c r="C5" s="682"/>
      <c r="D5" s="1638"/>
      <c r="E5" s="1638"/>
      <c r="F5" s="1637"/>
      <c r="H5" s="268"/>
    </row>
    <row r="6" spans="1:8" ht="20.25" customHeight="1" x14ac:dyDescent="0.2">
      <c r="A6" s="681"/>
      <c r="B6" s="768" t="s">
        <v>6</v>
      </c>
      <c r="C6" s="768"/>
      <c r="D6" s="1661" t="s">
        <v>851</v>
      </c>
      <c r="E6" s="1661"/>
      <c r="F6" s="1662"/>
      <c r="H6" s="268"/>
    </row>
    <row r="7" spans="1:8" ht="17" x14ac:dyDescent="0.2">
      <c r="A7" s="681"/>
      <c r="B7" s="682"/>
      <c r="C7" s="682"/>
      <c r="D7" s="1619" t="s">
        <v>482</v>
      </c>
      <c r="E7" s="1619"/>
      <c r="F7" s="1639"/>
      <c r="H7" s="268"/>
    </row>
    <row r="8" spans="1:8" ht="17" x14ac:dyDescent="0.2">
      <c r="A8" s="681"/>
      <c r="B8" s="682"/>
      <c r="C8" s="682"/>
      <c r="D8" s="1642" t="s">
        <v>852</v>
      </c>
      <c r="E8" s="1642"/>
      <c r="F8" s="1639"/>
      <c r="H8" s="268"/>
    </row>
    <row r="9" spans="1:8" ht="18" thickBot="1" x14ac:dyDescent="0.25">
      <c r="A9" s="681"/>
      <c r="B9" s="767"/>
      <c r="C9" s="767"/>
      <c r="D9" s="1642" t="s">
        <v>853</v>
      </c>
      <c r="E9" s="1642"/>
      <c r="F9" s="1639"/>
      <c r="H9" s="268"/>
    </row>
    <row r="10" spans="1:8" x14ac:dyDescent="0.2">
      <c r="A10" s="766" t="s">
        <v>6</v>
      </c>
      <c r="B10" s="805" t="s">
        <v>6</v>
      </c>
      <c r="C10" s="1663" t="s">
        <v>714</v>
      </c>
      <c r="D10" s="1664"/>
      <c r="E10" s="1664"/>
      <c r="F10" s="1665"/>
      <c r="H10" s="268"/>
    </row>
    <row r="11" spans="1:8" ht="18" customHeight="1" x14ac:dyDescent="0.2">
      <c r="A11" s="688" t="s">
        <v>370</v>
      </c>
      <c r="B11" s="765" t="s">
        <v>371</v>
      </c>
      <c r="C11" s="1629"/>
      <c r="D11" s="1646"/>
      <c r="E11" s="1646"/>
      <c r="F11" s="1647"/>
      <c r="H11" s="268"/>
    </row>
    <row r="12" spans="1:8" x14ac:dyDescent="0.2">
      <c r="A12" s="688" t="s">
        <v>375</v>
      </c>
      <c r="B12" s="765"/>
      <c r="C12" s="1659" t="s">
        <v>715</v>
      </c>
      <c r="D12" s="1650" t="s">
        <v>716</v>
      </c>
      <c r="E12" s="1650" t="s">
        <v>717</v>
      </c>
      <c r="F12" s="1652" t="s">
        <v>718</v>
      </c>
      <c r="H12" s="268"/>
    </row>
    <row r="13" spans="1:8" x14ac:dyDescent="0.2">
      <c r="A13" s="764" t="s">
        <v>6</v>
      </c>
      <c r="B13" s="271"/>
      <c r="C13" s="1660"/>
      <c r="D13" s="1651"/>
      <c r="E13" s="1651"/>
      <c r="F13" s="1632"/>
      <c r="H13" s="268"/>
    </row>
    <row r="14" spans="1:8" ht="40.25" customHeight="1" x14ac:dyDescent="0.2">
      <c r="A14" s="752">
        <v>13</v>
      </c>
      <c r="B14" s="1654" t="s">
        <v>530</v>
      </c>
      <c r="C14" s="1655"/>
      <c r="D14" s="1655"/>
      <c r="E14" s="1655"/>
      <c r="F14" s="1656"/>
      <c r="H14" s="268"/>
    </row>
    <row r="15" spans="1:8" ht="40.25" customHeight="1" x14ac:dyDescent="0.2">
      <c r="A15" s="194">
        <v>13.1</v>
      </c>
      <c r="B15" s="719" t="s">
        <v>534</v>
      </c>
      <c r="C15" s="763" t="s">
        <v>854</v>
      </c>
      <c r="D15" s="763" t="s">
        <v>854</v>
      </c>
      <c r="E15" s="763" t="s">
        <v>855</v>
      </c>
      <c r="F15" s="757" t="s">
        <v>856</v>
      </c>
      <c r="H15" s="268"/>
    </row>
    <row r="16" spans="1:8" ht="40.25" customHeight="1" x14ac:dyDescent="0.2">
      <c r="A16" s="194" t="s">
        <v>535</v>
      </c>
      <c r="B16" s="705" t="s">
        <v>390</v>
      </c>
      <c r="C16" s="712" t="s">
        <v>857</v>
      </c>
      <c r="D16" s="712" t="s">
        <v>857</v>
      </c>
      <c r="E16" s="712" t="s">
        <v>857</v>
      </c>
      <c r="F16" s="753" t="s">
        <v>858</v>
      </c>
      <c r="H16" s="268"/>
    </row>
    <row r="17" spans="1:8" ht="40.25" customHeight="1" x14ac:dyDescent="0.2">
      <c r="A17" s="194" t="s">
        <v>536</v>
      </c>
      <c r="B17" s="705" t="s">
        <v>392</v>
      </c>
      <c r="C17" s="723" t="s">
        <v>859</v>
      </c>
      <c r="D17" s="723" t="s">
        <v>859</v>
      </c>
      <c r="E17" s="723" t="s">
        <v>860</v>
      </c>
      <c r="F17" s="762" t="s">
        <v>861</v>
      </c>
      <c r="H17" s="268"/>
    </row>
    <row r="18" spans="1:8" ht="40.25" customHeight="1" x14ac:dyDescent="0.2">
      <c r="A18" s="761" t="s">
        <v>537</v>
      </c>
      <c r="B18" s="725" t="s">
        <v>398</v>
      </c>
      <c r="C18" s="760" t="s">
        <v>862</v>
      </c>
      <c r="D18" s="760" t="s">
        <v>862</v>
      </c>
      <c r="E18" s="759" t="s">
        <v>863</v>
      </c>
      <c r="F18" s="758" t="s">
        <v>864</v>
      </c>
      <c r="H18" s="268"/>
    </row>
    <row r="19" spans="1:8" s="268" customFormat="1" ht="40.25" customHeight="1" x14ac:dyDescent="0.15">
      <c r="A19" s="193">
        <v>13.2</v>
      </c>
      <c r="B19" s="202" t="s">
        <v>538</v>
      </c>
      <c r="C19" s="723" t="s">
        <v>865</v>
      </c>
      <c r="D19" s="723" t="s">
        <v>865</v>
      </c>
      <c r="E19" s="723" t="s">
        <v>865</v>
      </c>
      <c r="F19" s="757" t="s">
        <v>866</v>
      </c>
    </row>
    <row r="20" spans="1:8" s="268" customFormat="1" ht="40.25" customHeight="1" x14ac:dyDescent="0.15">
      <c r="A20" s="194">
        <v>13.3</v>
      </c>
      <c r="B20" s="24" t="s">
        <v>539</v>
      </c>
      <c r="C20" s="712" t="s">
        <v>867</v>
      </c>
      <c r="D20" s="712" t="s">
        <v>868</v>
      </c>
      <c r="E20" s="712" t="s">
        <v>869</v>
      </c>
      <c r="F20" s="753" t="s">
        <v>870</v>
      </c>
    </row>
    <row r="21" spans="1:8" s="268" customFormat="1" ht="40.25" customHeight="1" x14ac:dyDescent="0.15">
      <c r="A21" s="193">
        <v>13.4</v>
      </c>
      <c r="B21" s="202" t="s">
        <v>871</v>
      </c>
      <c r="C21" s="709" t="s">
        <v>872</v>
      </c>
      <c r="D21" s="750" t="s">
        <v>873</v>
      </c>
      <c r="E21" s="750" t="s">
        <v>874</v>
      </c>
      <c r="F21" s="757" t="s">
        <v>875</v>
      </c>
    </row>
    <row r="22" spans="1:8" s="268" customFormat="1" ht="40.25" customHeight="1" x14ac:dyDescent="0.15">
      <c r="A22" s="193">
        <v>13.5</v>
      </c>
      <c r="B22" s="202" t="s">
        <v>541</v>
      </c>
      <c r="C22" s="726" t="s">
        <v>876</v>
      </c>
      <c r="D22" s="755" t="s">
        <v>877</v>
      </c>
      <c r="E22" s="755" t="s">
        <v>877</v>
      </c>
      <c r="F22" s="756" t="s">
        <v>878</v>
      </c>
    </row>
    <row r="23" spans="1:8" s="268" customFormat="1" ht="40.25" customHeight="1" x14ac:dyDescent="0.15">
      <c r="A23" s="193">
        <v>13.6</v>
      </c>
      <c r="B23" s="202" t="s">
        <v>542</v>
      </c>
      <c r="C23" s="709" t="s">
        <v>879</v>
      </c>
      <c r="D23" s="712" t="s">
        <v>879</v>
      </c>
      <c r="E23" s="755" t="s">
        <v>880</v>
      </c>
      <c r="F23" s="754" t="s">
        <v>881</v>
      </c>
    </row>
    <row r="24" spans="1:8" s="268" customFormat="1" ht="40.25" customHeight="1" x14ac:dyDescent="0.15">
      <c r="A24" s="194">
        <v>13.7</v>
      </c>
      <c r="B24" s="202" t="s">
        <v>543</v>
      </c>
      <c r="C24" s="712" t="s">
        <v>882</v>
      </c>
      <c r="D24" s="712" t="s">
        <v>883</v>
      </c>
      <c r="E24" s="712" t="s">
        <v>884</v>
      </c>
      <c r="F24" s="753" t="s">
        <v>885</v>
      </c>
    </row>
    <row r="25" spans="1:8" s="268" customFormat="1" ht="40.25" customHeight="1" x14ac:dyDescent="0.15">
      <c r="A25" s="752">
        <v>14</v>
      </c>
      <c r="B25" s="1654" t="s">
        <v>544</v>
      </c>
      <c r="C25" s="1655"/>
      <c r="D25" s="1655"/>
      <c r="E25" s="1655"/>
      <c r="F25" s="1656"/>
    </row>
    <row r="26" spans="1:8" s="268" customFormat="1" ht="40.25" customHeight="1" x14ac:dyDescent="0.15">
      <c r="A26" s="194">
        <v>14.1</v>
      </c>
      <c r="B26" s="851" t="s">
        <v>545</v>
      </c>
      <c r="C26" s="704">
        <v>48.07</v>
      </c>
      <c r="D26" s="704">
        <v>48.07</v>
      </c>
      <c r="E26" s="704">
        <v>48.07</v>
      </c>
      <c r="F26" s="706">
        <v>641.91999999999996</v>
      </c>
    </row>
    <row r="27" spans="1:8" s="268" customFormat="1" ht="40.25" customHeight="1" x14ac:dyDescent="0.15">
      <c r="A27" s="194">
        <v>14.2</v>
      </c>
      <c r="B27" s="711" t="s">
        <v>546</v>
      </c>
      <c r="C27" s="704" t="s">
        <v>886</v>
      </c>
      <c r="D27" s="704" t="s">
        <v>886</v>
      </c>
      <c r="E27" s="704" t="s">
        <v>886</v>
      </c>
      <c r="F27" s="706" t="s">
        <v>887</v>
      </c>
    </row>
    <row r="28" spans="1:8" s="268" customFormat="1" ht="40.25" customHeight="1" x14ac:dyDescent="0.15">
      <c r="A28" s="194">
        <v>14.3</v>
      </c>
      <c r="B28" s="852" t="s">
        <v>547</v>
      </c>
      <c r="C28" s="730">
        <v>48.18</v>
      </c>
      <c r="D28" s="730">
        <v>48.18</v>
      </c>
      <c r="E28" s="730">
        <v>48.18</v>
      </c>
      <c r="F28" s="696" t="s">
        <v>888</v>
      </c>
    </row>
    <row r="29" spans="1:8" s="268" customFormat="1" ht="40.25" customHeight="1" x14ac:dyDescent="0.15">
      <c r="A29" s="194">
        <v>14.4</v>
      </c>
      <c r="B29" s="851" t="s">
        <v>548</v>
      </c>
      <c r="C29" s="700">
        <v>48.19</v>
      </c>
      <c r="D29" s="700">
        <v>48.19</v>
      </c>
      <c r="E29" s="700">
        <v>48.19</v>
      </c>
      <c r="F29" s="698">
        <v>642.1</v>
      </c>
    </row>
    <row r="30" spans="1:8" s="268" customFormat="1" ht="40.25" customHeight="1" x14ac:dyDescent="0.15">
      <c r="A30" s="193">
        <v>14.5</v>
      </c>
      <c r="B30" s="1360" t="s">
        <v>549</v>
      </c>
      <c r="C30" s="700" t="s">
        <v>889</v>
      </c>
      <c r="D30" s="700" t="s">
        <v>889</v>
      </c>
      <c r="E30" s="700" t="s">
        <v>889</v>
      </c>
      <c r="F30" s="698" t="s">
        <v>890</v>
      </c>
    </row>
    <row r="31" spans="1:8" s="268" customFormat="1" ht="40.25" customHeight="1" x14ac:dyDescent="0.15">
      <c r="A31" s="193" t="s">
        <v>550</v>
      </c>
      <c r="B31" s="705" t="s">
        <v>551</v>
      </c>
      <c r="C31" s="751" t="s">
        <v>891</v>
      </c>
      <c r="D31" s="751" t="s">
        <v>891</v>
      </c>
      <c r="E31" s="751" t="s">
        <v>891</v>
      </c>
      <c r="F31" s="702" t="s">
        <v>892</v>
      </c>
    </row>
    <row r="32" spans="1:8" s="268" customFormat="1" ht="40.25" customHeight="1" x14ac:dyDescent="0.15">
      <c r="A32" s="193" t="s">
        <v>552</v>
      </c>
      <c r="B32" s="705" t="s">
        <v>553</v>
      </c>
      <c r="C32" s="750" t="s">
        <v>893</v>
      </c>
      <c r="D32" s="750" t="s">
        <v>893</v>
      </c>
      <c r="E32" s="750" t="s">
        <v>893</v>
      </c>
      <c r="F32" s="749" t="s">
        <v>892</v>
      </c>
    </row>
    <row r="33" spans="1:6" s="268" customFormat="1" ht="40.25" customHeight="1" thickBot="1" x14ac:dyDescent="0.2">
      <c r="A33" s="205" t="s">
        <v>554</v>
      </c>
      <c r="B33" s="1361" t="s">
        <v>555</v>
      </c>
      <c r="C33" s="748" t="s">
        <v>894</v>
      </c>
      <c r="D33" s="748" t="s">
        <v>894</v>
      </c>
      <c r="E33" s="748" t="s">
        <v>894</v>
      </c>
      <c r="F33" s="747">
        <v>642.45000000000005</v>
      </c>
    </row>
    <row r="34" spans="1:6" s="268" customFormat="1" ht="18" customHeight="1" x14ac:dyDescent="0.15">
      <c r="A34" s="1657" t="s">
        <v>895</v>
      </c>
      <c r="B34" s="1657"/>
      <c r="C34" s="1657"/>
      <c r="D34" s="1657"/>
      <c r="E34" s="1657"/>
      <c r="F34" s="1657"/>
    </row>
    <row r="35" spans="1:6" s="268" customFormat="1" ht="18" customHeight="1" x14ac:dyDescent="0.15">
      <c r="A35" s="1658"/>
      <c r="B35" s="1658"/>
      <c r="C35" s="1658"/>
      <c r="D35" s="1658"/>
      <c r="E35" s="1658"/>
      <c r="F35" s="1658"/>
    </row>
    <row r="36" spans="1:6" s="268" customFormat="1" ht="18" customHeight="1" x14ac:dyDescent="0.15">
      <c r="A36" s="1658"/>
      <c r="B36" s="1658"/>
      <c r="C36" s="1658"/>
      <c r="D36" s="1658"/>
      <c r="E36" s="1658"/>
      <c r="F36" s="1658"/>
    </row>
    <row r="37" spans="1:6" x14ac:dyDescent="0.2">
      <c r="A37" s="919" t="s">
        <v>844</v>
      </c>
      <c r="B37" s="917"/>
      <c r="C37" s="918"/>
      <c r="D37" s="918"/>
      <c r="E37" s="771"/>
    </row>
    <row r="38" spans="1:6" ht="31.25" customHeight="1" x14ac:dyDescent="0.2">
      <c r="A38" s="1621" t="s">
        <v>896</v>
      </c>
      <c r="B38" s="1622"/>
      <c r="C38" s="1622"/>
      <c r="D38" s="1622"/>
      <c r="E38" s="1622"/>
    </row>
    <row r="39" spans="1:6" ht="34.5" customHeight="1" x14ac:dyDescent="0.2">
      <c r="A39" s="1621" t="s">
        <v>897</v>
      </c>
      <c r="B39" s="1623"/>
      <c r="C39" s="1623"/>
      <c r="D39" s="1623"/>
      <c r="E39" s="1623"/>
    </row>
    <row r="40" spans="1:6" ht="33" customHeight="1" x14ac:dyDescent="0.2">
      <c r="A40" s="1648" t="s">
        <v>898</v>
      </c>
      <c r="B40" s="1623"/>
      <c r="C40" s="1623"/>
      <c r="D40" s="1623"/>
      <c r="E40" s="1623"/>
    </row>
  </sheetData>
  <mergeCells count="16"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D9:F9"/>
    <mergeCell ref="A38:E38"/>
    <mergeCell ref="A39:E39"/>
    <mergeCell ref="A40:E40"/>
    <mergeCell ref="B14:F14"/>
    <mergeCell ref="B25:F25"/>
    <mergeCell ref="A34:F36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557"/>
  <sheetViews>
    <sheetView workbookViewId="0">
      <pane ySplit="1" topLeftCell="A2" activePane="bottomLeft" state="frozen"/>
      <selection activeCell="E16" sqref="E16"/>
      <selection pane="bottomLeft" activeCell="P27" sqref="P27"/>
    </sheetView>
  </sheetViews>
  <sheetFormatPr baseColWidth="10" defaultColWidth="9" defaultRowHeight="15" x14ac:dyDescent="0.15"/>
  <cols>
    <col min="1" max="1" width="16.5" style="514" customWidth="1"/>
    <col min="2" max="2" width="13" style="514" bestFit="1" customWidth="1"/>
    <col min="3" max="3" width="13.5" style="515" customWidth="1"/>
    <col min="4" max="4" width="22.1640625" style="405" customWidth="1"/>
    <col min="5" max="16384" width="9" style="405"/>
  </cols>
  <sheetData>
    <row r="1" spans="1:4" ht="30.75" customHeight="1" thickTop="1" thickBot="1" x14ac:dyDescent="0.2">
      <c r="A1" s="402" t="s">
        <v>899</v>
      </c>
      <c r="B1" s="403" t="s">
        <v>900</v>
      </c>
      <c r="C1" s="403" t="s">
        <v>901</v>
      </c>
      <c r="D1" s="404" t="s">
        <v>902</v>
      </c>
    </row>
    <row r="2" spans="1:4" ht="16" thickTop="1" x14ac:dyDescent="0.2">
      <c r="A2" s="406">
        <v>1</v>
      </c>
      <c r="B2" s="407" t="s">
        <v>903</v>
      </c>
      <c r="C2" s="408" t="s">
        <v>904</v>
      </c>
      <c r="D2" s="409"/>
    </row>
    <row r="3" spans="1:4" x14ac:dyDescent="0.2">
      <c r="A3" s="410">
        <v>1</v>
      </c>
      <c r="B3" s="411" t="s">
        <v>903</v>
      </c>
      <c r="C3" s="412">
        <v>4403</v>
      </c>
      <c r="D3" s="413"/>
    </row>
    <row r="4" spans="1:4" ht="16" x14ac:dyDescent="0.2">
      <c r="A4" s="414">
        <v>1</v>
      </c>
      <c r="B4" s="415" t="s">
        <v>905</v>
      </c>
      <c r="C4" s="412" t="s">
        <v>904</v>
      </c>
      <c r="D4" s="416"/>
    </row>
    <row r="5" spans="1:4" ht="16" x14ac:dyDescent="0.2">
      <c r="A5" s="417">
        <v>1</v>
      </c>
      <c r="B5" s="418" t="s">
        <v>905</v>
      </c>
      <c r="C5" s="412">
        <v>4403</v>
      </c>
      <c r="D5" s="416"/>
    </row>
    <row r="6" spans="1:4" ht="16" x14ac:dyDescent="0.2">
      <c r="A6" s="417">
        <v>1</v>
      </c>
      <c r="B6" s="418" t="s">
        <v>906</v>
      </c>
      <c r="C6" s="412" t="s">
        <v>904</v>
      </c>
      <c r="D6" s="416"/>
    </row>
    <row r="7" spans="1:4" ht="16" x14ac:dyDescent="0.2">
      <c r="A7" s="417">
        <v>1</v>
      </c>
      <c r="B7" s="418" t="s">
        <v>906</v>
      </c>
      <c r="C7" s="412">
        <v>4403</v>
      </c>
      <c r="D7" s="416"/>
    </row>
    <row r="8" spans="1:4" ht="16" x14ac:dyDescent="0.2">
      <c r="A8" s="419">
        <v>1</v>
      </c>
      <c r="B8" s="420" t="s">
        <v>907</v>
      </c>
      <c r="C8" s="412">
        <v>440111</v>
      </c>
      <c r="D8" s="421"/>
    </row>
    <row r="9" spans="1:4" ht="16" x14ac:dyDescent="0.2">
      <c r="A9" s="419">
        <v>1</v>
      </c>
      <c r="B9" s="420" t="s">
        <v>907</v>
      </c>
      <c r="C9" s="412">
        <v>440112</v>
      </c>
      <c r="D9" s="421"/>
    </row>
    <row r="10" spans="1:4" ht="16" x14ac:dyDescent="0.2">
      <c r="A10" s="419">
        <v>1</v>
      </c>
      <c r="B10" s="420" t="s">
        <v>907</v>
      </c>
      <c r="C10" s="412">
        <v>4403</v>
      </c>
      <c r="D10" s="421"/>
    </row>
    <row r="11" spans="1:4" ht="16" x14ac:dyDescent="0.2">
      <c r="A11" s="419">
        <v>1</v>
      </c>
      <c r="B11" s="420" t="s">
        <v>908</v>
      </c>
      <c r="C11" s="412">
        <v>440111</v>
      </c>
      <c r="D11" s="421"/>
    </row>
    <row r="12" spans="1:4" ht="16" x14ac:dyDescent="0.2">
      <c r="A12" s="419">
        <v>1</v>
      </c>
      <c r="B12" s="420" t="s">
        <v>908</v>
      </c>
      <c r="C12" s="412">
        <v>440112</v>
      </c>
      <c r="D12" s="421"/>
    </row>
    <row r="13" spans="1:4" ht="17" thickBot="1" x14ac:dyDescent="0.25">
      <c r="A13" s="419">
        <v>1</v>
      </c>
      <c r="B13" s="420" t="s">
        <v>908</v>
      </c>
      <c r="C13" s="412">
        <v>4403</v>
      </c>
      <c r="D13" s="421"/>
    </row>
    <row r="14" spans="1:4" ht="16" thickTop="1" x14ac:dyDescent="0.2">
      <c r="A14" s="406">
        <v>1.1000000000000001</v>
      </c>
      <c r="B14" s="407" t="s">
        <v>903</v>
      </c>
      <c r="C14" s="408" t="s">
        <v>904</v>
      </c>
      <c r="D14" s="416"/>
    </row>
    <row r="15" spans="1:4" ht="16" x14ac:dyDescent="0.2">
      <c r="A15" s="419" t="s">
        <v>909</v>
      </c>
      <c r="B15" s="422" t="s">
        <v>905</v>
      </c>
      <c r="C15" s="423" t="s">
        <v>904</v>
      </c>
      <c r="D15" s="416"/>
    </row>
    <row r="16" spans="1:4" ht="16" x14ac:dyDescent="0.2">
      <c r="A16" s="419" t="s">
        <v>909</v>
      </c>
      <c r="B16" s="422" t="s">
        <v>906</v>
      </c>
      <c r="C16" s="423" t="s">
        <v>904</v>
      </c>
      <c r="D16" s="416"/>
    </row>
    <row r="17" spans="1:4" ht="16" x14ac:dyDescent="0.2">
      <c r="A17" s="419">
        <v>1.1000000000000001</v>
      </c>
      <c r="B17" s="420" t="s">
        <v>907</v>
      </c>
      <c r="C17" s="423">
        <v>440111</v>
      </c>
      <c r="D17" s="416"/>
    </row>
    <row r="18" spans="1:4" ht="16" x14ac:dyDescent="0.2">
      <c r="A18" s="419" t="s">
        <v>909</v>
      </c>
      <c r="B18" s="420" t="s">
        <v>907</v>
      </c>
      <c r="C18" s="423">
        <v>440112</v>
      </c>
      <c r="D18" s="416"/>
    </row>
    <row r="19" spans="1:4" ht="16" x14ac:dyDescent="0.2">
      <c r="A19" s="419" t="s">
        <v>909</v>
      </c>
      <c r="B19" s="420" t="s">
        <v>908</v>
      </c>
      <c r="C19" s="423">
        <v>440111</v>
      </c>
      <c r="D19" s="421"/>
    </row>
    <row r="20" spans="1:4" ht="17" thickBot="1" x14ac:dyDescent="0.25">
      <c r="A20" s="419" t="s">
        <v>909</v>
      </c>
      <c r="B20" s="420" t="s">
        <v>908</v>
      </c>
      <c r="C20" s="412">
        <v>440112</v>
      </c>
      <c r="D20" s="421"/>
    </row>
    <row r="21" spans="1:4" ht="16" thickTop="1" x14ac:dyDescent="0.2">
      <c r="A21" s="406" t="s">
        <v>910</v>
      </c>
      <c r="B21" s="407" t="s">
        <v>903</v>
      </c>
      <c r="C21" s="426" t="s">
        <v>904</v>
      </c>
      <c r="D21" s="421" t="s">
        <v>911</v>
      </c>
    </row>
    <row r="22" spans="1:4" ht="16" x14ac:dyDescent="0.2">
      <c r="A22" s="419" t="s">
        <v>910</v>
      </c>
      <c r="B22" s="422" t="s">
        <v>905</v>
      </c>
      <c r="C22" s="427" t="s">
        <v>904</v>
      </c>
      <c r="D22" s="421" t="s">
        <v>911</v>
      </c>
    </row>
    <row r="23" spans="1:4" ht="16" x14ac:dyDescent="0.2">
      <c r="A23" s="419" t="s">
        <v>910</v>
      </c>
      <c r="B23" s="422" t="s">
        <v>906</v>
      </c>
      <c r="C23" s="427" t="s">
        <v>904</v>
      </c>
      <c r="D23" s="421" t="s">
        <v>911</v>
      </c>
    </row>
    <row r="24" spans="1:4" ht="16" x14ac:dyDescent="0.2">
      <c r="A24" s="419" t="s">
        <v>910</v>
      </c>
      <c r="B24" s="420" t="s">
        <v>907</v>
      </c>
      <c r="C24" s="423">
        <v>440111</v>
      </c>
      <c r="D24" s="416"/>
    </row>
    <row r="25" spans="1:4" ht="17" thickBot="1" x14ac:dyDescent="0.25">
      <c r="A25" s="419" t="s">
        <v>910</v>
      </c>
      <c r="B25" s="420" t="s">
        <v>908</v>
      </c>
      <c r="C25" s="412">
        <v>440111</v>
      </c>
      <c r="D25" s="421"/>
    </row>
    <row r="26" spans="1:4" ht="16" thickTop="1" x14ac:dyDescent="0.2">
      <c r="A26" s="406" t="s">
        <v>912</v>
      </c>
      <c r="B26" s="407" t="s">
        <v>903</v>
      </c>
      <c r="C26" s="426" t="s">
        <v>904</v>
      </c>
      <c r="D26" s="421" t="s">
        <v>911</v>
      </c>
    </row>
    <row r="27" spans="1:4" ht="16" x14ac:dyDescent="0.2">
      <c r="A27" s="419" t="s">
        <v>912</v>
      </c>
      <c r="B27" s="422" t="s">
        <v>905</v>
      </c>
      <c r="C27" s="427" t="s">
        <v>904</v>
      </c>
      <c r="D27" s="421" t="s">
        <v>911</v>
      </c>
    </row>
    <row r="28" spans="1:4" ht="16" x14ac:dyDescent="0.2">
      <c r="A28" s="419" t="s">
        <v>912</v>
      </c>
      <c r="B28" s="422" t="s">
        <v>906</v>
      </c>
      <c r="C28" s="427" t="s">
        <v>904</v>
      </c>
      <c r="D28" s="421" t="s">
        <v>911</v>
      </c>
    </row>
    <row r="29" spans="1:4" ht="16" x14ac:dyDescent="0.2">
      <c r="A29" s="419" t="s">
        <v>912</v>
      </c>
      <c r="B29" s="420" t="s">
        <v>907</v>
      </c>
      <c r="C29" s="423">
        <v>440112</v>
      </c>
      <c r="D29" s="416"/>
    </row>
    <row r="30" spans="1:4" ht="17" thickBot="1" x14ac:dyDescent="0.25">
      <c r="A30" s="419" t="s">
        <v>912</v>
      </c>
      <c r="B30" s="420" t="s">
        <v>908</v>
      </c>
      <c r="C30" s="423">
        <v>440112</v>
      </c>
      <c r="D30" s="421"/>
    </row>
    <row r="31" spans="1:4" ht="16" thickTop="1" x14ac:dyDescent="0.2">
      <c r="A31" s="406">
        <v>1.2</v>
      </c>
      <c r="B31" s="407" t="s">
        <v>903</v>
      </c>
      <c r="C31" s="408">
        <v>4403</v>
      </c>
      <c r="D31" s="421"/>
    </row>
    <row r="32" spans="1:4" ht="16" x14ac:dyDescent="0.2">
      <c r="A32" s="419">
        <v>1.2</v>
      </c>
      <c r="B32" s="422" t="s">
        <v>905</v>
      </c>
      <c r="C32" s="423">
        <v>4403</v>
      </c>
      <c r="D32" s="421"/>
    </row>
    <row r="33" spans="1:4" ht="16" x14ac:dyDescent="0.2">
      <c r="A33" s="419">
        <v>1.2</v>
      </c>
      <c r="B33" s="422" t="s">
        <v>906</v>
      </c>
      <c r="C33" s="423">
        <v>4403</v>
      </c>
      <c r="D33" s="421"/>
    </row>
    <row r="34" spans="1:4" ht="16" x14ac:dyDescent="0.2">
      <c r="A34" s="419">
        <v>1.2</v>
      </c>
      <c r="B34" s="422" t="s">
        <v>907</v>
      </c>
      <c r="C34" s="423">
        <v>4403</v>
      </c>
      <c r="D34" s="421"/>
    </row>
    <row r="35" spans="1:4" ht="17" thickBot="1" x14ac:dyDescent="0.25">
      <c r="A35" s="419">
        <v>1.2</v>
      </c>
      <c r="B35" s="420" t="s">
        <v>908</v>
      </c>
      <c r="C35" s="423">
        <v>4403</v>
      </c>
      <c r="D35" s="421"/>
    </row>
    <row r="36" spans="1:4" ht="16" x14ac:dyDescent="0.2">
      <c r="A36" s="429" t="s">
        <v>56</v>
      </c>
      <c r="B36" s="430" t="s">
        <v>903</v>
      </c>
      <c r="C36" s="431">
        <v>440310</v>
      </c>
      <c r="D36" s="421" t="s">
        <v>911</v>
      </c>
    </row>
    <row r="37" spans="1:4" x14ac:dyDescent="0.2">
      <c r="A37" s="410" t="s">
        <v>913</v>
      </c>
      <c r="B37" s="411" t="s">
        <v>903</v>
      </c>
      <c r="C37" s="412">
        <v>440320</v>
      </c>
      <c r="D37" s="416"/>
    </row>
    <row r="38" spans="1:4" ht="16" x14ac:dyDescent="0.2">
      <c r="A38" s="419" t="s">
        <v>56</v>
      </c>
      <c r="B38" s="420" t="s">
        <v>905</v>
      </c>
      <c r="C38" s="427">
        <v>440310</v>
      </c>
      <c r="D38" s="421" t="s">
        <v>911</v>
      </c>
    </row>
    <row r="39" spans="1:4" ht="16" x14ac:dyDescent="0.2">
      <c r="A39" s="419" t="s">
        <v>56</v>
      </c>
      <c r="B39" s="422" t="s">
        <v>905</v>
      </c>
      <c r="C39" s="423" t="s">
        <v>914</v>
      </c>
      <c r="D39" s="416"/>
    </row>
    <row r="40" spans="1:4" ht="16" x14ac:dyDescent="0.2">
      <c r="A40" s="419" t="s">
        <v>56</v>
      </c>
      <c r="B40" s="420" t="s">
        <v>906</v>
      </c>
      <c r="C40" s="427">
        <v>440310</v>
      </c>
      <c r="D40" s="421" t="s">
        <v>911</v>
      </c>
    </row>
    <row r="41" spans="1:4" ht="16" x14ac:dyDescent="0.2">
      <c r="A41" s="419" t="s">
        <v>56</v>
      </c>
      <c r="B41" s="422" t="s">
        <v>906</v>
      </c>
      <c r="C41" s="423" t="s">
        <v>914</v>
      </c>
      <c r="D41" s="416"/>
    </row>
    <row r="42" spans="1:4" ht="16" x14ac:dyDescent="0.2">
      <c r="A42" s="419" t="s">
        <v>56</v>
      </c>
      <c r="B42" s="420" t="s">
        <v>907</v>
      </c>
      <c r="C42" s="423">
        <v>440311</v>
      </c>
      <c r="D42" s="416"/>
    </row>
    <row r="43" spans="1:4" ht="16" x14ac:dyDescent="0.2">
      <c r="A43" s="419" t="s">
        <v>56</v>
      </c>
      <c r="B43" s="420" t="s">
        <v>907</v>
      </c>
      <c r="C43" s="423">
        <v>440321</v>
      </c>
      <c r="D43" s="416"/>
    </row>
    <row r="44" spans="1:4" ht="16" x14ac:dyDescent="0.2">
      <c r="A44" s="419" t="s">
        <v>56</v>
      </c>
      <c r="B44" s="420" t="s">
        <v>907</v>
      </c>
      <c r="C44" s="423">
        <v>440322</v>
      </c>
      <c r="D44" s="416"/>
    </row>
    <row r="45" spans="1:4" ht="16" x14ac:dyDescent="0.2">
      <c r="A45" s="419" t="s">
        <v>56</v>
      </c>
      <c r="B45" s="420" t="s">
        <v>907</v>
      </c>
      <c r="C45" s="423">
        <v>440323</v>
      </c>
      <c r="D45" s="416"/>
    </row>
    <row r="46" spans="1:4" ht="16" x14ac:dyDescent="0.2">
      <c r="A46" s="419" t="s">
        <v>56</v>
      </c>
      <c r="B46" s="420" t="s">
        <v>907</v>
      </c>
      <c r="C46" s="423">
        <v>440324</v>
      </c>
      <c r="D46" s="416"/>
    </row>
    <row r="47" spans="1:4" ht="16" x14ac:dyDescent="0.2">
      <c r="A47" s="419" t="s">
        <v>56</v>
      </c>
      <c r="B47" s="420" t="s">
        <v>907</v>
      </c>
      <c r="C47" s="423">
        <v>440325</v>
      </c>
      <c r="D47" s="416"/>
    </row>
    <row r="48" spans="1:4" ht="16" x14ac:dyDescent="0.2">
      <c r="A48" s="419" t="s">
        <v>56</v>
      </c>
      <c r="B48" s="420" t="s">
        <v>907</v>
      </c>
      <c r="C48" s="423">
        <v>440326</v>
      </c>
      <c r="D48" s="416"/>
    </row>
    <row r="49" spans="1:4" ht="16" x14ac:dyDescent="0.2">
      <c r="A49" s="419" t="s">
        <v>56</v>
      </c>
      <c r="B49" s="420" t="s">
        <v>908</v>
      </c>
      <c r="C49" s="423">
        <v>440311</v>
      </c>
      <c r="D49" s="421"/>
    </row>
    <row r="50" spans="1:4" ht="16" x14ac:dyDescent="0.2">
      <c r="A50" s="419" t="s">
        <v>56</v>
      </c>
      <c r="B50" s="420" t="s">
        <v>908</v>
      </c>
      <c r="C50" s="423">
        <v>440321</v>
      </c>
      <c r="D50" s="421"/>
    </row>
    <row r="51" spans="1:4" ht="16" x14ac:dyDescent="0.2">
      <c r="A51" s="419" t="s">
        <v>56</v>
      </c>
      <c r="B51" s="420" t="s">
        <v>908</v>
      </c>
      <c r="C51" s="423">
        <v>440322</v>
      </c>
      <c r="D51" s="421"/>
    </row>
    <row r="52" spans="1:4" ht="16" x14ac:dyDescent="0.2">
      <c r="A52" s="419" t="s">
        <v>56</v>
      </c>
      <c r="B52" s="420" t="s">
        <v>908</v>
      </c>
      <c r="C52" s="423">
        <v>440323</v>
      </c>
      <c r="D52" s="421"/>
    </row>
    <row r="53" spans="1:4" ht="16" x14ac:dyDescent="0.2">
      <c r="A53" s="419" t="s">
        <v>56</v>
      </c>
      <c r="B53" s="420" t="s">
        <v>908</v>
      </c>
      <c r="C53" s="423">
        <v>440324</v>
      </c>
      <c r="D53" s="421"/>
    </row>
    <row r="54" spans="1:4" ht="16" x14ac:dyDescent="0.2">
      <c r="A54" s="419" t="s">
        <v>56</v>
      </c>
      <c r="B54" s="420" t="s">
        <v>908</v>
      </c>
      <c r="C54" s="423">
        <v>440325</v>
      </c>
      <c r="D54" s="421"/>
    </row>
    <row r="55" spans="1:4" ht="17" thickBot="1" x14ac:dyDescent="0.25">
      <c r="A55" s="419" t="s">
        <v>56</v>
      </c>
      <c r="B55" s="420" t="s">
        <v>908</v>
      </c>
      <c r="C55" s="423">
        <v>440326</v>
      </c>
      <c r="D55" s="421"/>
    </row>
    <row r="56" spans="1:4" ht="17" thickTop="1" x14ac:dyDescent="0.2">
      <c r="A56" s="432" t="s">
        <v>65</v>
      </c>
      <c r="B56" s="433" t="s">
        <v>903</v>
      </c>
      <c r="C56" s="434">
        <v>440310</v>
      </c>
      <c r="D56" s="421" t="s">
        <v>911</v>
      </c>
    </row>
    <row r="57" spans="1:4" ht="16" x14ac:dyDescent="0.2">
      <c r="A57" s="419" t="s">
        <v>65</v>
      </c>
      <c r="B57" s="420" t="s">
        <v>903</v>
      </c>
      <c r="C57" s="423" t="s">
        <v>915</v>
      </c>
      <c r="D57" s="416"/>
    </row>
    <row r="58" spans="1:4" ht="16" x14ac:dyDescent="0.2">
      <c r="A58" s="419" t="s">
        <v>65</v>
      </c>
      <c r="B58" s="420" t="s">
        <v>903</v>
      </c>
      <c r="C58" s="423" t="s">
        <v>916</v>
      </c>
      <c r="D58" s="416"/>
    </row>
    <row r="59" spans="1:4" ht="16" x14ac:dyDescent="0.2">
      <c r="A59" s="419" t="s">
        <v>65</v>
      </c>
      <c r="B59" s="420" t="s">
        <v>903</v>
      </c>
      <c r="C59" s="423" t="s">
        <v>917</v>
      </c>
      <c r="D59" s="416"/>
    </row>
    <row r="60" spans="1:4" ht="16" x14ac:dyDescent="0.2">
      <c r="A60" s="419" t="s">
        <v>65</v>
      </c>
      <c r="B60" s="420" t="s">
        <v>903</v>
      </c>
      <c r="C60" s="423" t="s">
        <v>918</v>
      </c>
      <c r="D60" s="416"/>
    </row>
    <row r="61" spans="1:4" ht="16" x14ac:dyDescent="0.2">
      <c r="A61" s="419" t="s">
        <v>919</v>
      </c>
      <c r="B61" s="420" t="s">
        <v>903</v>
      </c>
      <c r="C61" s="423" t="s">
        <v>920</v>
      </c>
      <c r="D61" s="416"/>
    </row>
    <row r="62" spans="1:4" ht="16" x14ac:dyDescent="0.2">
      <c r="A62" s="419" t="s">
        <v>65</v>
      </c>
      <c r="B62" s="420" t="s">
        <v>905</v>
      </c>
      <c r="C62" s="427">
        <v>440310</v>
      </c>
      <c r="D62" s="421" t="s">
        <v>911</v>
      </c>
    </row>
    <row r="63" spans="1:4" ht="16" x14ac:dyDescent="0.2">
      <c r="A63" s="419" t="s">
        <v>65</v>
      </c>
      <c r="B63" s="420" t="s">
        <v>905</v>
      </c>
      <c r="C63" s="423" t="s">
        <v>915</v>
      </c>
      <c r="D63" s="416"/>
    </row>
    <row r="64" spans="1:4" ht="16" x14ac:dyDescent="0.2">
      <c r="A64" s="419" t="s">
        <v>65</v>
      </c>
      <c r="B64" s="420" t="s">
        <v>905</v>
      </c>
      <c r="C64" s="423" t="s">
        <v>916</v>
      </c>
      <c r="D64" s="416"/>
    </row>
    <row r="65" spans="1:4" ht="16" x14ac:dyDescent="0.2">
      <c r="A65" s="419" t="s">
        <v>65</v>
      </c>
      <c r="B65" s="420" t="s">
        <v>905</v>
      </c>
      <c r="C65" s="423" t="s">
        <v>917</v>
      </c>
      <c r="D65" s="416"/>
    </row>
    <row r="66" spans="1:4" ht="16" x14ac:dyDescent="0.2">
      <c r="A66" s="419" t="s">
        <v>65</v>
      </c>
      <c r="B66" s="420" t="s">
        <v>905</v>
      </c>
      <c r="C66" s="423" t="s">
        <v>918</v>
      </c>
      <c r="D66" s="416"/>
    </row>
    <row r="67" spans="1:4" ht="16" x14ac:dyDescent="0.2">
      <c r="A67" s="419" t="s">
        <v>919</v>
      </c>
      <c r="B67" s="420" t="s">
        <v>905</v>
      </c>
      <c r="C67" s="423" t="s">
        <v>920</v>
      </c>
      <c r="D67" s="416"/>
    </row>
    <row r="68" spans="1:4" ht="16" x14ac:dyDescent="0.2">
      <c r="A68" s="419" t="s">
        <v>65</v>
      </c>
      <c r="B68" s="420" t="s">
        <v>906</v>
      </c>
      <c r="C68" s="427">
        <v>440310</v>
      </c>
      <c r="D68" s="421" t="s">
        <v>911</v>
      </c>
    </row>
    <row r="69" spans="1:4" ht="16" x14ac:dyDescent="0.2">
      <c r="A69" s="419" t="s">
        <v>65</v>
      </c>
      <c r="B69" s="420" t="s">
        <v>906</v>
      </c>
      <c r="C69" s="423" t="s">
        <v>915</v>
      </c>
      <c r="D69" s="416"/>
    </row>
    <row r="70" spans="1:4" ht="16" x14ac:dyDescent="0.2">
      <c r="A70" s="419" t="s">
        <v>65</v>
      </c>
      <c r="B70" s="420" t="s">
        <v>906</v>
      </c>
      <c r="C70" s="423" t="s">
        <v>916</v>
      </c>
      <c r="D70" s="416"/>
    </row>
    <row r="71" spans="1:4" ht="16" x14ac:dyDescent="0.2">
      <c r="A71" s="419" t="s">
        <v>65</v>
      </c>
      <c r="B71" s="420" t="s">
        <v>906</v>
      </c>
      <c r="C71" s="423" t="s">
        <v>917</v>
      </c>
      <c r="D71" s="416"/>
    </row>
    <row r="72" spans="1:4" ht="16" x14ac:dyDescent="0.2">
      <c r="A72" s="419" t="s">
        <v>65</v>
      </c>
      <c r="B72" s="420" t="s">
        <v>906</v>
      </c>
      <c r="C72" s="423" t="s">
        <v>918</v>
      </c>
      <c r="D72" s="416"/>
    </row>
    <row r="73" spans="1:4" ht="16" x14ac:dyDescent="0.2">
      <c r="A73" s="419" t="s">
        <v>65</v>
      </c>
      <c r="B73" s="420" t="s">
        <v>906</v>
      </c>
      <c r="C73" s="423">
        <v>440399</v>
      </c>
      <c r="D73" s="416"/>
    </row>
    <row r="74" spans="1:4" ht="16" x14ac:dyDescent="0.2">
      <c r="A74" s="419" t="s">
        <v>65</v>
      </c>
      <c r="B74" s="420" t="s">
        <v>907</v>
      </c>
      <c r="C74" s="423">
        <v>440312</v>
      </c>
      <c r="D74" s="416"/>
    </row>
    <row r="75" spans="1:4" ht="16" x14ac:dyDescent="0.2">
      <c r="A75" s="419" t="s">
        <v>65</v>
      </c>
      <c r="B75" s="420" t="s">
        <v>907</v>
      </c>
      <c r="C75" s="423">
        <v>440341</v>
      </c>
      <c r="D75" s="416"/>
    </row>
    <row r="76" spans="1:4" ht="16" x14ac:dyDescent="0.2">
      <c r="A76" s="419" t="s">
        <v>65</v>
      </c>
      <c r="B76" s="420" t="s">
        <v>907</v>
      </c>
      <c r="C76" s="423">
        <v>440349</v>
      </c>
      <c r="D76" s="416"/>
    </row>
    <row r="77" spans="1:4" ht="16" x14ac:dyDescent="0.2">
      <c r="A77" s="419" t="s">
        <v>65</v>
      </c>
      <c r="B77" s="420" t="s">
        <v>907</v>
      </c>
      <c r="C77" s="423">
        <v>440391</v>
      </c>
      <c r="D77" s="416"/>
    </row>
    <row r="78" spans="1:4" ht="16" x14ac:dyDescent="0.2">
      <c r="A78" s="419" t="s">
        <v>65</v>
      </c>
      <c r="B78" s="420" t="s">
        <v>907</v>
      </c>
      <c r="C78" s="423">
        <v>440393</v>
      </c>
      <c r="D78" s="416"/>
    </row>
    <row r="79" spans="1:4" ht="16" x14ac:dyDescent="0.2">
      <c r="A79" s="419" t="s">
        <v>65</v>
      </c>
      <c r="B79" s="420" t="s">
        <v>907</v>
      </c>
      <c r="C79" s="423">
        <v>440394</v>
      </c>
      <c r="D79" s="416"/>
    </row>
    <row r="80" spans="1:4" ht="16" x14ac:dyDescent="0.2">
      <c r="A80" s="419" t="s">
        <v>65</v>
      </c>
      <c r="B80" s="420" t="s">
        <v>907</v>
      </c>
      <c r="C80" s="423">
        <v>440395</v>
      </c>
      <c r="D80" s="416"/>
    </row>
    <row r="81" spans="1:4" ht="16" x14ac:dyDescent="0.2">
      <c r="A81" s="419" t="s">
        <v>65</v>
      </c>
      <c r="B81" s="420" t="s">
        <v>907</v>
      </c>
      <c r="C81" s="423">
        <v>440396</v>
      </c>
      <c r="D81" s="416"/>
    </row>
    <row r="82" spans="1:4" ht="16" x14ac:dyDescent="0.2">
      <c r="A82" s="419" t="s">
        <v>65</v>
      </c>
      <c r="B82" s="420" t="s">
        <v>907</v>
      </c>
      <c r="C82" s="423">
        <v>440397</v>
      </c>
      <c r="D82" s="416"/>
    </row>
    <row r="83" spans="1:4" ht="16" x14ac:dyDescent="0.2">
      <c r="A83" s="419" t="s">
        <v>65</v>
      </c>
      <c r="B83" s="420" t="s">
        <v>907</v>
      </c>
      <c r="C83" s="423">
        <v>440398</v>
      </c>
      <c r="D83" s="416"/>
    </row>
    <row r="84" spans="1:4" ht="16" x14ac:dyDescent="0.2">
      <c r="A84" s="419" t="s">
        <v>65</v>
      </c>
      <c r="B84" s="420" t="s">
        <v>907</v>
      </c>
      <c r="C84" s="423">
        <v>440399</v>
      </c>
      <c r="D84" s="416"/>
    </row>
    <row r="85" spans="1:4" ht="16" x14ac:dyDescent="0.2">
      <c r="A85" s="419" t="s">
        <v>65</v>
      </c>
      <c r="B85" s="420" t="s">
        <v>908</v>
      </c>
      <c r="C85" s="423">
        <v>440312</v>
      </c>
      <c r="D85" s="416"/>
    </row>
    <row r="86" spans="1:4" ht="16" x14ac:dyDescent="0.2">
      <c r="A86" s="419" t="s">
        <v>65</v>
      </c>
      <c r="B86" s="420" t="s">
        <v>908</v>
      </c>
      <c r="C86" s="423">
        <v>440341</v>
      </c>
      <c r="D86" s="416"/>
    </row>
    <row r="87" spans="1:4" ht="16" x14ac:dyDescent="0.2">
      <c r="A87" s="419" t="s">
        <v>65</v>
      </c>
      <c r="B87" s="420" t="s">
        <v>908</v>
      </c>
      <c r="C87" s="423">
        <v>440342</v>
      </c>
      <c r="D87" s="416"/>
    </row>
    <row r="88" spans="1:4" ht="16" x14ac:dyDescent="0.2">
      <c r="A88" s="419" t="s">
        <v>65</v>
      </c>
      <c r="B88" s="420" t="s">
        <v>908</v>
      </c>
      <c r="C88" s="423">
        <v>440349</v>
      </c>
      <c r="D88" s="416"/>
    </row>
    <row r="89" spans="1:4" ht="16" x14ac:dyDescent="0.2">
      <c r="A89" s="419" t="s">
        <v>65</v>
      </c>
      <c r="B89" s="420" t="s">
        <v>908</v>
      </c>
      <c r="C89" s="423">
        <v>440391</v>
      </c>
      <c r="D89" s="416"/>
    </row>
    <row r="90" spans="1:4" ht="16" x14ac:dyDescent="0.2">
      <c r="A90" s="419" t="s">
        <v>65</v>
      </c>
      <c r="B90" s="420" t="s">
        <v>908</v>
      </c>
      <c r="C90" s="423">
        <v>440393</v>
      </c>
      <c r="D90" s="416"/>
    </row>
    <row r="91" spans="1:4" ht="16" x14ac:dyDescent="0.2">
      <c r="A91" s="419" t="s">
        <v>65</v>
      </c>
      <c r="B91" s="420" t="s">
        <v>908</v>
      </c>
      <c r="C91" s="423">
        <v>440394</v>
      </c>
      <c r="D91" s="416"/>
    </row>
    <row r="92" spans="1:4" ht="16" x14ac:dyDescent="0.2">
      <c r="A92" s="419" t="s">
        <v>65</v>
      </c>
      <c r="B92" s="420" t="s">
        <v>908</v>
      </c>
      <c r="C92" s="423">
        <v>440395</v>
      </c>
      <c r="D92" s="416"/>
    </row>
    <row r="93" spans="1:4" ht="16" x14ac:dyDescent="0.2">
      <c r="A93" s="419" t="s">
        <v>65</v>
      </c>
      <c r="B93" s="420" t="s">
        <v>908</v>
      </c>
      <c r="C93" s="423">
        <v>440396</v>
      </c>
      <c r="D93" s="416"/>
    </row>
    <row r="94" spans="1:4" ht="16" x14ac:dyDescent="0.2">
      <c r="A94" s="419" t="s">
        <v>65</v>
      </c>
      <c r="B94" s="420" t="s">
        <v>908</v>
      </c>
      <c r="C94" s="423">
        <v>440397</v>
      </c>
      <c r="D94" s="416"/>
    </row>
    <row r="95" spans="1:4" ht="16" x14ac:dyDescent="0.2">
      <c r="A95" s="419" t="s">
        <v>65</v>
      </c>
      <c r="B95" s="420" t="s">
        <v>908</v>
      </c>
      <c r="C95" s="423">
        <v>440398</v>
      </c>
      <c r="D95" s="416"/>
    </row>
    <row r="96" spans="1:4" ht="17" thickBot="1" x14ac:dyDescent="0.25">
      <c r="A96" s="419" t="s">
        <v>65</v>
      </c>
      <c r="B96" s="420" t="s">
        <v>908</v>
      </c>
      <c r="C96" s="423">
        <v>440399</v>
      </c>
      <c r="D96" s="421"/>
    </row>
    <row r="97" spans="1:4" ht="17" thickTop="1" x14ac:dyDescent="0.2">
      <c r="A97" s="436" t="s">
        <v>921</v>
      </c>
      <c r="B97" s="407" t="s">
        <v>903</v>
      </c>
      <c r="C97" s="437">
        <v>440310</v>
      </c>
      <c r="D97" s="438" t="s">
        <v>911</v>
      </c>
    </row>
    <row r="98" spans="1:4" ht="16" x14ac:dyDescent="0.2">
      <c r="A98" s="419" t="s">
        <v>66</v>
      </c>
      <c r="B98" s="411" t="s">
        <v>903</v>
      </c>
      <c r="C98" s="423" t="s">
        <v>915</v>
      </c>
      <c r="D98" s="416"/>
    </row>
    <row r="99" spans="1:4" ht="16" x14ac:dyDescent="0.2">
      <c r="A99" s="439" t="s">
        <v>921</v>
      </c>
      <c r="B99" s="411" t="s">
        <v>903</v>
      </c>
      <c r="C99" s="440" t="s">
        <v>916</v>
      </c>
      <c r="D99" s="416"/>
    </row>
    <row r="100" spans="1:4" ht="16" x14ac:dyDescent="0.2">
      <c r="A100" s="441" t="s">
        <v>921</v>
      </c>
      <c r="B100" s="411" t="s">
        <v>903</v>
      </c>
      <c r="C100" s="442" t="s">
        <v>920</v>
      </c>
      <c r="D100" s="438" t="s">
        <v>911</v>
      </c>
    </row>
    <row r="101" spans="1:4" ht="16" x14ac:dyDescent="0.2">
      <c r="A101" s="414" t="s">
        <v>921</v>
      </c>
      <c r="B101" s="415" t="s">
        <v>905</v>
      </c>
      <c r="C101" s="442">
        <v>440310</v>
      </c>
      <c r="D101" s="438" t="s">
        <v>911</v>
      </c>
    </row>
    <row r="102" spans="1:4" ht="16" x14ac:dyDescent="0.2">
      <c r="A102" s="414" t="s">
        <v>921</v>
      </c>
      <c r="B102" s="415" t="s">
        <v>905</v>
      </c>
      <c r="C102" s="443" t="s">
        <v>915</v>
      </c>
      <c r="D102" s="416"/>
    </row>
    <row r="103" spans="1:4" ht="16" x14ac:dyDescent="0.2">
      <c r="A103" s="444" t="s">
        <v>921</v>
      </c>
      <c r="B103" s="445" t="s">
        <v>905</v>
      </c>
      <c r="C103" s="446" t="s">
        <v>916</v>
      </c>
      <c r="D103" s="416"/>
    </row>
    <row r="104" spans="1:4" ht="16" x14ac:dyDescent="0.2">
      <c r="A104" s="414" t="s">
        <v>921</v>
      </c>
      <c r="B104" s="415" t="s">
        <v>905</v>
      </c>
      <c r="C104" s="447" t="s">
        <v>920</v>
      </c>
      <c r="D104" s="438" t="s">
        <v>911</v>
      </c>
    </row>
    <row r="105" spans="1:4" ht="16" x14ac:dyDescent="0.2">
      <c r="A105" s="419" t="s">
        <v>921</v>
      </c>
      <c r="B105" s="420" t="s">
        <v>906</v>
      </c>
      <c r="C105" s="442">
        <v>440310</v>
      </c>
      <c r="D105" s="438" t="s">
        <v>911</v>
      </c>
    </row>
    <row r="106" spans="1:4" ht="16" x14ac:dyDescent="0.2">
      <c r="A106" s="419" t="s">
        <v>921</v>
      </c>
      <c r="B106" s="420" t="s">
        <v>906</v>
      </c>
      <c r="C106" s="423" t="s">
        <v>915</v>
      </c>
      <c r="D106" s="416"/>
    </row>
    <row r="107" spans="1:4" ht="16" x14ac:dyDescent="0.2">
      <c r="A107" s="419" t="s">
        <v>921</v>
      </c>
      <c r="B107" s="420" t="s">
        <v>906</v>
      </c>
      <c r="C107" s="423" t="s">
        <v>916</v>
      </c>
      <c r="D107" s="416"/>
    </row>
    <row r="108" spans="1:4" ht="16" x14ac:dyDescent="0.2">
      <c r="A108" s="419" t="s">
        <v>66</v>
      </c>
      <c r="B108" s="420" t="s">
        <v>906</v>
      </c>
      <c r="C108" s="427" t="s">
        <v>920</v>
      </c>
      <c r="D108" s="421" t="s">
        <v>911</v>
      </c>
    </row>
    <row r="109" spans="1:4" ht="16" x14ac:dyDescent="0.2">
      <c r="A109" s="419" t="s">
        <v>66</v>
      </c>
      <c r="B109" s="420" t="s">
        <v>907</v>
      </c>
      <c r="C109" s="427">
        <v>440312</v>
      </c>
      <c r="D109" s="421" t="s">
        <v>911</v>
      </c>
    </row>
    <row r="110" spans="1:4" ht="16" x14ac:dyDescent="0.2">
      <c r="A110" s="419" t="s">
        <v>66</v>
      </c>
      <c r="B110" s="420" t="s">
        <v>907</v>
      </c>
      <c r="C110" s="423">
        <v>440341</v>
      </c>
      <c r="D110" s="416"/>
    </row>
    <row r="111" spans="1:4" ht="16" x14ac:dyDescent="0.2">
      <c r="A111" s="419" t="s">
        <v>921</v>
      </c>
      <c r="B111" s="420" t="s">
        <v>907</v>
      </c>
      <c r="C111" s="423">
        <v>440349</v>
      </c>
      <c r="D111" s="416"/>
    </row>
    <row r="112" spans="1:4" ht="16" x14ac:dyDescent="0.2">
      <c r="A112" s="419" t="s">
        <v>66</v>
      </c>
      <c r="B112" s="420" t="s">
        <v>908</v>
      </c>
      <c r="C112" s="427">
        <v>440312</v>
      </c>
      <c r="D112" s="421" t="s">
        <v>911</v>
      </c>
    </row>
    <row r="113" spans="1:4" ht="16" x14ac:dyDescent="0.2">
      <c r="A113" s="419" t="s">
        <v>66</v>
      </c>
      <c r="B113" s="420" t="s">
        <v>908</v>
      </c>
      <c r="C113" s="423">
        <v>440341</v>
      </c>
      <c r="D113" s="416"/>
    </row>
    <row r="114" spans="1:4" ht="16" x14ac:dyDescent="0.2">
      <c r="A114" s="419" t="s">
        <v>66</v>
      </c>
      <c r="B114" s="420" t="s">
        <v>908</v>
      </c>
      <c r="C114" s="423">
        <v>440342</v>
      </c>
      <c r="D114" s="416"/>
    </row>
    <row r="115" spans="1:4" ht="17" thickBot="1" x14ac:dyDescent="0.25">
      <c r="A115" s="419" t="s">
        <v>921</v>
      </c>
      <c r="B115" s="420" t="s">
        <v>908</v>
      </c>
      <c r="C115" s="423">
        <v>440349</v>
      </c>
      <c r="D115" s="421"/>
    </row>
    <row r="116" spans="1:4" ht="17" thickTop="1" x14ac:dyDescent="0.2">
      <c r="A116" s="436">
        <v>2</v>
      </c>
      <c r="B116" s="407" t="s">
        <v>903</v>
      </c>
      <c r="C116" s="437">
        <v>440200</v>
      </c>
      <c r="D116" s="438" t="s">
        <v>911</v>
      </c>
    </row>
    <row r="117" spans="1:4" ht="16" x14ac:dyDescent="0.2">
      <c r="A117" s="414" t="s">
        <v>922</v>
      </c>
      <c r="B117" s="415" t="s">
        <v>905</v>
      </c>
      <c r="C117" s="443" t="s">
        <v>923</v>
      </c>
      <c r="D117" s="416"/>
    </row>
    <row r="118" spans="1:4" ht="16" x14ac:dyDescent="0.2">
      <c r="A118" s="448" t="s">
        <v>922</v>
      </c>
      <c r="B118" s="449" t="s">
        <v>906</v>
      </c>
      <c r="C118" s="450" t="s">
        <v>923</v>
      </c>
      <c r="D118" s="416"/>
    </row>
    <row r="119" spans="1:4" ht="16" x14ac:dyDescent="0.2">
      <c r="A119" s="419" t="s">
        <v>922</v>
      </c>
      <c r="B119" s="420" t="s">
        <v>907</v>
      </c>
      <c r="C119" s="423" t="s">
        <v>923</v>
      </c>
      <c r="D119" s="416"/>
    </row>
    <row r="120" spans="1:4" ht="16" x14ac:dyDescent="0.2">
      <c r="A120" s="419">
        <v>2</v>
      </c>
      <c r="B120" s="420" t="s">
        <v>908</v>
      </c>
      <c r="C120" s="423">
        <v>440220</v>
      </c>
      <c r="D120" s="416"/>
    </row>
    <row r="121" spans="1:4" ht="17" thickBot="1" x14ac:dyDescent="0.25">
      <c r="A121" s="419">
        <v>2</v>
      </c>
      <c r="B121" s="420" t="s">
        <v>908</v>
      </c>
      <c r="C121" s="423" t="s">
        <v>923</v>
      </c>
      <c r="D121" s="421"/>
    </row>
    <row r="122" spans="1:4" ht="16" thickTop="1" x14ac:dyDescent="0.2">
      <c r="A122" s="436">
        <v>3</v>
      </c>
      <c r="B122" s="407" t="s">
        <v>903</v>
      </c>
      <c r="C122" s="454">
        <v>440121</v>
      </c>
      <c r="D122" s="416"/>
    </row>
    <row r="123" spans="1:4" x14ac:dyDescent="0.2">
      <c r="A123" s="439">
        <v>3</v>
      </c>
      <c r="B123" s="411" t="s">
        <v>903</v>
      </c>
      <c r="C123" s="440">
        <v>440122</v>
      </c>
      <c r="D123" s="416"/>
    </row>
    <row r="124" spans="1:4" ht="16" x14ac:dyDescent="0.2">
      <c r="A124" s="419">
        <v>3</v>
      </c>
      <c r="B124" s="411" t="s">
        <v>903</v>
      </c>
      <c r="C124" s="427">
        <v>440130</v>
      </c>
      <c r="D124" s="438" t="s">
        <v>911</v>
      </c>
    </row>
    <row r="125" spans="1:4" ht="16" x14ac:dyDescent="0.2">
      <c r="A125" s="414">
        <v>3</v>
      </c>
      <c r="B125" s="415" t="s">
        <v>905</v>
      </c>
      <c r="C125" s="443" t="s">
        <v>924</v>
      </c>
      <c r="D125" s="416"/>
    </row>
    <row r="126" spans="1:4" ht="16" x14ac:dyDescent="0.2">
      <c r="A126" s="419">
        <v>3</v>
      </c>
      <c r="B126" s="420" t="s">
        <v>905</v>
      </c>
      <c r="C126" s="423" t="s">
        <v>925</v>
      </c>
      <c r="D126" s="416"/>
    </row>
    <row r="127" spans="1:4" ht="16" x14ac:dyDescent="0.2">
      <c r="A127" s="419">
        <v>3</v>
      </c>
      <c r="B127" s="420" t="s">
        <v>905</v>
      </c>
      <c r="C127" s="427">
        <v>440130</v>
      </c>
      <c r="D127" s="438" t="s">
        <v>911</v>
      </c>
    </row>
    <row r="128" spans="1:4" ht="16" x14ac:dyDescent="0.2">
      <c r="A128" s="419">
        <v>3</v>
      </c>
      <c r="B128" s="420" t="s">
        <v>906</v>
      </c>
      <c r="C128" s="423" t="s">
        <v>924</v>
      </c>
      <c r="D128" s="416"/>
    </row>
    <row r="129" spans="1:4" ht="16" x14ac:dyDescent="0.2">
      <c r="A129" s="419">
        <v>3</v>
      </c>
      <c r="B129" s="420" t="s">
        <v>906</v>
      </c>
      <c r="C129" s="423" t="s">
        <v>925</v>
      </c>
      <c r="D129" s="416"/>
    </row>
    <row r="130" spans="1:4" ht="16" x14ac:dyDescent="0.2">
      <c r="A130" s="419">
        <v>3</v>
      </c>
      <c r="B130" s="420" t="s">
        <v>906</v>
      </c>
      <c r="C130" s="427">
        <v>440139</v>
      </c>
      <c r="D130" s="421" t="s">
        <v>911</v>
      </c>
    </row>
    <row r="131" spans="1:4" ht="16" x14ac:dyDescent="0.2">
      <c r="A131" s="419">
        <v>3</v>
      </c>
      <c r="B131" s="420" t="s">
        <v>907</v>
      </c>
      <c r="C131" s="423">
        <v>440121</v>
      </c>
      <c r="D131" s="416"/>
    </row>
    <row r="132" spans="1:4" ht="16" x14ac:dyDescent="0.2">
      <c r="A132" s="419">
        <v>3</v>
      </c>
      <c r="B132" s="420" t="s">
        <v>907</v>
      </c>
      <c r="C132" s="423" t="s">
        <v>925</v>
      </c>
      <c r="D132" s="416"/>
    </row>
    <row r="133" spans="1:4" ht="16" x14ac:dyDescent="0.2">
      <c r="A133" s="419">
        <v>3</v>
      </c>
      <c r="B133" s="420" t="s">
        <v>907</v>
      </c>
      <c r="C133" s="423">
        <v>440140</v>
      </c>
      <c r="D133" s="416"/>
    </row>
    <row r="134" spans="1:4" ht="16" x14ac:dyDescent="0.2">
      <c r="A134" s="419">
        <v>3</v>
      </c>
      <c r="B134" s="420" t="s">
        <v>908</v>
      </c>
      <c r="C134" s="423">
        <v>440121</v>
      </c>
      <c r="D134" s="455"/>
    </row>
    <row r="135" spans="1:4" ht="16" x14ac:dyDescent="0.2">
      <c r="A135" s="419">
        <v>3</v>
      </c>
      <c r="B135" s="420" t="s">
        <v>908</v>
      </c>
      <c r="C135" s="423" t="s">
        <v>925</v>
      </c>
      <c r="D135" s="421"/>
    </row>
    <row r="136" spans="1:4" ht="16" x14ac:dyDescent="0.2">
      <c r="A136" s="419">
        <v>3</v>
      </c>
      <c r="B136" s="420" t="s">
        <v>908</v>
      </c>
      <c r="C136" s="423">
        <v>440141</v>
      </c>
      <c r="D136" s="421"/>
    </row>
    <row r="137" spans="1:4" ht="17" thickBot="1" x14ac:dyDescent="0.25">
      <c r="A137" s="419">
        <v>3</v>
      </c>
      <c r="B137" s="420" t="s">
        <v>908</v>
      </c>
      <c r="C137" s="471">
        <v>440149</v>
      </c>
      <c r="D137" s="421" t="s">
        <v>911</v>
      </c>
    </row>
    <row r="138" spans="1:4" ht="16" thickTop="1" x14ac:dyDescent="0.2">
      <c r="A138" s="436">
        <v>3.1</v>
      </c>
      <c r="B138" s="407" t="s">
        <v>903</v>
      </c>
      <c r="C138" s="454">
        <v>440121</v>
      </c>
      <c r="D138" s="416"/>
    </row>
    <row r="139" spans="1:4" x14ac:dyDescent="0.2">
      <c r="A139" s="439">
        <v>3.1</v>
      </c>
      <c r="B139" s="411" t="s">
        <v>903</v>
      </c>
      <c r="C139" s="440">
        <v>440122</v>
      </c>
      <c r="D139" s="416"/>
    </row>
    <row r="140" spans="1:4" ht="16" x14ac:dyDescent="0.2">
      <c r="A140" s="414" t="s">
        <v>926</v>
      </c>
      <c r="B140" s="415" t="s">
        <v>905</v>
      </c>
      <c r="C140" s="443" t="s">
        <v>924</v>
      </c>
      <c r="D140" s="416"/>
    </row>
    <row r="141" spans="1:4" ht="16" x14ac:dyDescent="0.2">
      <c r="A141" s="417" t="s">
        <v>926</v>
      </c>
      <c r="B141" s="418" t="s">
        <v>905</v>
      </c>
      <c r="C141" s="456" t="s">
        <v>925</v>
      </c>
      <c r="D141" s="416"/>
    </row>
    <row r="142" spans="1:4" ht="16" x14ac:dyDescent="0.2">
      <c r="A142" s="417" t="s">
        <v>926</v>
      </c>
      <c r="B142" s="418" t="s">
        <v>906</v>
      </c>
      <c r="C142" s="456" t="s">
        <v>924</v>
      </c>
      <c r="D142" s="416"/>
    </row>
    <row r="143" spans="1:4" ht="16" x14ac:dyDescent="0.2">
      <c r="A143" s="444" t="s">
        <v>112</v>
      </c>
      <c r="B143" s="445" t="s">
        <v>906</v>
      </c>
      <c r="C143" s="446" t="s">
        <v>925</v>
      </c>
      <c r="D143" s="416"/>
    </row>
    <row r="144" spans="1:4" ht="16" x14ac:dyDescent="0.2">
      <c r="A144" s="444" t="s">
        <v>112</v>
      </c>
      <c r="B144" s="445" t="s">
        <v>907</v>
      </c>
      <c r="C144" s="456" t="s">
        <v>924</v>
      </c>
      <c r="D144" s="416"/>
    </row>
    <row r="145" spans="1:4" ht="16" x14ac:dyDescent="0.2">
      <c r="A145" s="444" t="s">
        <v>112</v>
      </c>
      <c r="B145" s="445" t="s">
        <v>907</v>
      </c>
      <c r="C145" s="446" t="s">
        <v>925</v>
      </c>
      <c r="D145" s="416"/>
    </row>
    <row r="146" spans="1:4" ht="16" x14ac:dyDescent="0.2">
      <c r="A146" s="444" t="s">
        <v>112</v>
      </c>
      <c r="B146" s="445" t="s">
        <v>908</v>
      </c>
      <c r="C146" s="456" t="s">
        <v>924</v>
      </c>
      <c r="D146" s="416"/>
    </row>
    <row r="147" spans="1:4" ht="17" thickBot="1" x14ac:dyDescent="0.25">
      <c r="A147" s="444" t="s">
        <v>112</v>
      </c>
      <c r="B147" s="445" t="s">
        <v>908</v>
      </c>
      <c r="C147" s="446" t="s">
        <v>925</v>
      </c>
      <c r="D147" s="421"/>
    </row>
    <row r="148" spans="1:4" ht="17" thickTop="1" x14ac:dyDescent="0.2">
      <c r="A148" s="436">
        <v>3.2</v>
      </c>
      <c r="B148" s="407" t="s">
        <v>903</v>
      </c>
      <c r="C148" s="437">
        <v>440130</v>
      </c>
      <c r="D148" s="438" t="s">
        <v>911</v>
      </c>
    </row>
    <row r="149" spans="1:4" ht="16" x14ac:dyDescent="0.2">
      <c r="A149" s="414" t="s">
        <v>927</v>
      </c>
      <c r="B149" s="415" t="s">
        <v>906</v>
      </c>
      <c r="C149" s="447">
        <v>440130</v>
      </c>
      <c r="D149" s="438" t="s">
        <v>911</v>
      </c>
    </row>
    <row r="150" spans="1:4" ht="16" x14ac:dyDescent="0.2">
      <c r="A150" s="448" t="s">
        <v>121</v>
      </c>
      <c r="B150" s="449" t="s">
        <v>906</v>
      </c>
      <c r="C150" s="457" t="s">
        <v>928</v>
      </c>
      <c r="D150" s="438" t="s">
        <v>911</v>
      </c>
    </row>
    <row r="151" spans="1:4" ht="16" x14ac:dyDescent="0.2">
      <c r="A151" s="444" t="s">
        <v>121</v>
      </c>
      <c r="B151" s="445" t="s">
        <v>907</v>
      </c>
      <c r="C151" s="457">
        <v>440140</v>
      </c>
      <c r="D151" s="421" t="s">
        <v>911</v>
      </c>
    </row>
    <row r="152" spans="1:4" ht="16" x14ac:dyDescent="0.2">
      <c r="A152" s="444" t="s">
        <v>121</v>
      </c>
      <c r="B152" s="445" t="s">
        <v>908</v>
      </c>
      <c r="C152" s="446">
        <v>440141</v>
      </c>
      <c r="D152" s="416"/>
    </row>
    <row r="153" spans="1:4" ht="17" thickBot="1" x14ac:dyDescent="0.25">
      <c r="A153" s="444" t="s">
        <v>121</v>
      </c>
      <c r="B153" s="445" t="s">
        <v>908</v>
      </c>
      <c r="C153" s="457">
        <v>440149</v>
      </c>
      <c r="D153" s="421" t="s">
        <v>911</v>
      </c>
    </row>
    <row r="154" spans="1:4" ht="17" thickTop="1" x14ac:dyDescent="0.2">
      <c r="A154" s="462" t="s">
        <v>128</v>
      </c>
      <c r="B154" s="463" t="s">
        <v>906</v>
      </c>
      <c r="C154" s="464">
        <v>440139</v>
      </c>
      <c r="D154" s="421"/>
    </row>
    <row r="155" spans="1:4" ht="16" x14ac:dyDescent="0.2">
      <c r="A155" s="444" t="s">
        <v>128</v>
      </c>
      <c r="B155" s="445" t="s">
        <v>907</v>
      </c>
      <c r="C155" s="457">
        <v>440140</v>
      </c>
      <c r="D155" s="421" t="s">
        <v>911</v>
      </c>
    </row>
    <row r="156" spans="1:4" ht="17" thickBot="1" x14ac:dyDescent="0.25">
      <c r="A156" s="451" t="s">
        <v>128</v>
      </c>
      <c r="B156" s="435" t="s">
        <v>908</v>
      </c>
      <c r="C156" s="453">
        <v>440141</v>
      </c>
      <c r="D156" s="421"/>
    </row>
    <row r="157" spans="1:4" ht="16" thickTop="1" x14ac:dyDescent="0.2">
      <c r="A157" s="436">
        <v>4</v>
      </c>
      <c r="B157" s="407" t="s">
        <v>903</v>
      </c>
      <c r="C157" s="437">
        <v>440130</v>
      </c>
      <c r="D157" s="421" t="s">
        <v>911</v>
      </c>
    </row>
    <row r="158" spans="1:4" ht="16" x14ac:dyDescent="0.2">
      <c r="A158" s="448">
        <v>4</v>
      </c>
      <c r="B158" s="449" t="s">
        <v>905</v>
      </c>
      <c r="C158" s="457">
        <v>440130</v>
      </c>
      <c r="D158" s="421" t="s">
        <v>911</v>
      </c>
    </row>
    <row r="159" spans="1:4" ht="16" x14ac:dyDescent="0.2">
      <c r="A159" s="448">
        <v>4</v>
      </c>
      <c r="B159" s="449" t="s">
        <v>906</v>
      </c>
      <c r="C159" s="459">
        <v>440139</v>
      </c>
      <c r="D159" s="421" t="s">
        <v>911</v>
      </c>
    </row>
    <row r="160" spans="1:4" ht="16" x14ac:dyDescent="0.2">
      <c r="A160" s="448">
        <v>4</v>
      </c>
      <c r="B160" s="449" t="s">
        <v>907</v>
      </c>
      <c r="C160" s="459">
        <v>440140</v>
      </c>
      <c r="D160" s="421" t="s">
        <v>911</v>
      </c>
    </row>
    <row r="161" spans="1:4" ht="17" thickBot="1" x14ac:dyDescent="0.25">
      <c r="A161" s="1362">
        <v>4</v>
      </c>
      <c r="B161" s="428" t="s">
        <v>908</v>
      </c>
      <c r="C161" s="1363">
        <v>440149</v>
      </c>
      <c r="D161" s="421" t="s">
        <v>911</v>
      </c>
    </row>
    <row r="162" spans="1:4" ht="16" thickTop="1" x14ac:dyDescent="0.2">
      <c r="A162" s="436">
        <v>5</v>
      </c>
      <c r="B162" s="407" t="s">
        <v>903</v>
      </c>
      <c r="C162" s="437">
        <v>440130</v>
      </c>
      <c r="D162" s="421" t="s">
        <v>911</v>
      </c>
    </row>
    <row r="163" spans="1:4" ht="16" x14ac:dyDescent="0.2">
      <c r="A163" s="448">
        <v>5</v>
      </c>
      <c r="B163" s="449" t="s">
        <v>905</v>
      </c>
      <c r="C163" s="457">
        <v>440130</v>
      </c>
      <c r="D163" s="421" t="s">
        <v>911</v>
      </c>
    </row>
    <row r="164" spans="1:4" ht="16" x14ac:dyDescent="0.2">
      <c r="A164" s="448">
        <v>5</v>
      </c>
      <c r="B164" s="449" t="s">
        <v>906</v>
      </c>
      <c r="C164" s="446">
        <v>440131</v>
      </c>
      <c r="D164" s="421"/>
    </row>
    <row r="165" spans="1:4" ht="16" x14ac:dyDescent="0.2">
      <c r="A165" s="448">
        <v>5</v>
      </c>
      <c r="B165" s="449" t="s">
        <v>906</v>
      </c>
      <c r="C165" s="459">
        <v>440139</v>
      </c>
      <c r="D165" s="421" t="s">
        <v>911</v>
      </c>
    </row>
    <row r="166" spans="1:4" ht="16" x14ac:dyDescent="0.2">
      <c r="A166" s="448">
        <v>5</v>
      </c>
      <c r="B166" s="449" t="s">
        <v>907</v>
      </c>
      <c r="C166" s="446">
        <v>440131</v>
      </c>
      <c r="D166" s="421"/>
    </row>
    <row r="167" spans="1:4" ht="17" thickBot="1" x14ac:dyDescent="0.25">
      <c r="A167" s="448">
        <v>5</v>
      </c>
      <c r="B167" s="449" t="s">
        <v>907</v>
      </c>
      <c r="C167" s="446">
        <v>440139</v>
      </c>
      <c r="D167" s="421"/>
    </row>
    <row r="168" spans="1:4" ht="17" thickTop="1" x14ac:dyDescent="0.2">
      <c r="A168" s="462">
        <v>5</v>
      </c>
      <c r="B168" s="463" t="s">
        <v>908</v>
      </c>
      <c r="C168" s="464">
        <v>440131</v>
      </c>
      <c r="D168" s="421"/>
    </row>
    <row r="169" spans="1:4" ht="16" x14ac:dyDescent="0.2">
      <c r="A169" s="448">
        <v>5</v>
      </c>
      <c r="B169" s="449" t="s">
        <v>908</v>
      </c>
      <c r="C169" s="446">
        <v>440132</v>
      </c>
      <c r="D169" s="421"/>
    </row>
    <row r="170" spans="1:4" ht="17" thickBot="1" x14ac:dyDescent="0.25">
      <c r="A170" s="1362">
        <v>5</v>
      </c>
      <c r="B170" s="428" t="s">
        <v>908</v>
      </c>
      <c r="C170" s="1364">
        <v>440139</v>
      </c>
      <c r="D170" s="421"/>
    </row>
    <row r="171" spans="1:4" ht="16" thickTop="1" x14ac:dyDescent="0.2">
      <c r="A171" s="436">
        <v>5.0999999999999996</v>
      </c>
      <c r="B171" s="407" t="s">
        <v>903</v>
      </c>
      <c r="C171" s="437">
        <v>440130</v>
      </c>
      <c r="D171" s="421" t="s">
        <v>911</v>
      </c>
    </row>
    <row r="172" spans="1:4" ht="16" x14ac:dyDescent="0.2">
      <c r="A172" s="448">
        <v>5.0999999999999996</v>
      </c>
      <c r="B172" s="449" t="s">
        <v>905</v>
      </c>
      <c r="C172" s="457" t="s">
        <v>929</v>
      </c>
      <c r="D172" s="438" t="s">
        <v>911</v>
      </c>
    </row>
    <row r="173" spans="1:4" ht="16" x14ac:dyDescent="0.2">
      <c r="A173" s="448">
        <v>5.0999999999999996</v>
      </c>
      <c r="B173" s="449" t="s">
        <v>906</v>
      </c>
      <c r="C173" s="450" t="s">
        <v>930</v>
      </c>
      <c r="D173" s="455"/>
    </row>
    <row r="174" spans="1:4" ht="16" x14ac:dyDescent="0.2">
      <c r="A174" s="448">
        <v>5.0999999999999996</v>
      </c>
      <c r="B174" s="449" t="s">
        <v>907</v>
      </c>
      <c r="C174" s="450" t="s">
        <v>930</v>
      </c>
      <c r="D174" s="455"/>
    </row>
    <row r="175" spans="1:4" ht="17" thickBot="1" x14ac:dyDescent="0.25">
      <c r="A175" s="448">
        <v>5.0999999999999996</v>
      </c>
      <c r="B175" s="449" t="s">
        <v>908</v>
      </c>
      <c r="C175" s="450" t="s">
        <v>930</v>
      </c>
      <c r="D175" s="455"/>
    </row>
    <row r="176" spans="1:4" ht="16" thickTop="1" x14ac:dyDescent="0.2">
      <c r="A176" s="436">
        <v>5.2</v>
      </c>
      <c r="B176" s="407" t="s">
        <v>903</v>
      </c>
      <c r="C176" s="437">
        <v>440130</v>
      </c>
      <c r="D176" s="421" t="s">
        <v>911</v>
      </c>
    </row>
    <row r="177" spans="1:4" ht="16" x14ac:dyDescent="0.2">
      <c r="A177" s="448">
        <v>5.2</v>
      </c>
      <c r="B177" s="449" t="s">
        <v>905</v>
      </c>
      <c r="C177" s="457" t="s">
        <v>929</v>
      </c>
      <c r="D177" s="438" t="s">
        <v>911</v>
      </c>
    </row>
    <row r="178" spans="1:4" ht="16" x14ac:dyDescent="0.2">
      <c r="A178" s="448">
        <v>5.2</v>
      </c>
      <c r="B178" s="449" t="s">
        <v>906</v>
      </c>
      <c r="C178" s="457">
        <v>440139</v>
      </c>
      <c r="D178" s="438" t="s">
        <v>911</v>
      </c>
    </row>
    <row r="179" spans="1:4" ht="16" x14ac:dyDescent="0.2">
      <c r="A179" s="448">
        <v>5.2</v>
      </c>
      <c r="B179" s="449" t="s">
        <v>907</v>
      </c>
      <c r="C179" s="450">
        <v>440139</v>
      </c>
      <c r="D179" s="455"/>
    </row>
    <row r="180" spans="1:4" ht="16" x14ac:dyDescent="0.2">
      <c r="A180" s="448">
        <v>5.2</v>
      </c>
      <c r="B180" s="420" t="s">
        <v>908</v>
      </c>
      <c r="C180" s="412">
        <v>440132</v>
      </c>
      <c r="D180" s="421"/>
    </row>
    <row r="181" spans="1:4" ht="17" thickBot="1" x14ac:dyDescent="0.25">
      <c r="A181" s="451">
        <v>5.2</v>
      </c>
      <c r="B181" s="452" t="s">
        <v>908</v>
      </c>
      <c r="C181" s="453">
        <v>440139</v>
      </c>
      <c r="D181" s="416"/>
    </row>
    <row r="182" spans="1:4" ht="17" thickTop="1" x14ac:dyDescent="0.2">
      <c r="A182" s="462">
        <v>6</v>
      </c>
      <c r="B182" s="463" t="s">
        <v>903</v>
      </c>
      <c r="C182" s="464">
        <v>4406</v>
      </c>
      <c r="D182" s="455"/>
    </row>
    <row r="183" spans="1:4" ht="16" x14ac:dyDescent="0.2">
      <c r="A183" s="448">
        <v>6</v>
      </c>
      <c r="B183" s="449" t="s">
        <v>903</v>
      </c>
      <c r="C183" s="450">
        <v>4407</v>
      </c>
      <c r="D183" s="455"/>
    </row>
    <row r="184" spans="1:4" ht="16" x14ac:dyDescent="0.2">
      <c r="A184" s="448">
        <v>6</v>
      </c>
      <c r="B184" s="449" t="s">
        <v>905</v>
      </c>
      <c r="C184" s="450">
        <v>4406</v>
      </c>
      <c r="D184" s="455"/>
    </row>
    <row r="185" spans="1:4" ht="16" x14ac:dyDescent="0.2">
      <c r="A185" s="448">
        <v>6</v>
      </c>
      <c r="B185" s="449" t="s">
        <v>905</v>
      </c>
      <c r="C185" s="456">
        <v>4407</v>
      </c>
      <c r="D185" s="455"/>
    </row>
    <row r="186" spans="1:4" ht="16" x14ac:dyDescent="0.2">
      <c r="A186" s="448">
        <v>6</v>
      </c>
      <c r="B186" s="449" t="s">
        <v>906</v>
      </c>
      <c r="C186" s="456">
        <v>4406</v>
      </c>
      <c r="D186" s="455"/>
    </row>
    <row r="187" spans="1:4" ht="16" x14ac:dyDescent="0.2">
      <c r="A187" s="448">
        <v>6</v>
      </c>
      <c r="B187" s="449" t="s">
        <v>906</v>
      </c>
      <c r="C187" s="456">
        <v>4407</v>
      </c>
      <c r="D187" s="455"/>
    </row>
    <row r="188" spans="1:4" ht="16" x14ac:dyDescent="0.2">
      <c r="A188" s="448">
        <v>6</v>
      </c>
      <c r="B188" s="449" t="s">
        <v>907</v>
      </c>
      <c r="C188" s="446">
        <v>4406</v>
      </c>
      <c r="D188" s="455"/>
    </row>
    <row r="189" spans="1:4" ht="16" x14ac:dyDescent="0.2">
      <c r="A189" s="448">
        <v>6</v>
      </c>
      <c r="B189" s="449" t="s">
        <v>907</v>
      </c>
      <c r="C189" s="446">
        <v>4407</v>
      </c>
      <c r="D189" s="455"/>
    </row>
    <row r="190" spans="1:4" ht="16" x14ac:dyDescent="0.2">
      <c r="A190" s="448">
        <v>6</v>
      </c>
      <c r="B190" s="449" t="s">
        <v>908</v>
      </c>
      <c r="C190" s="446">
        <v>4406</v>
      </c>
      <c r="D190" s="421"/>
    </row>
    <row r="191" spans="1:4" ht="17" thickBot="1" x14ac:dyDescent="0.25">
      <c r="A191" s="451">
        <v>6</v>
      </c>
      <c r="B191" s="452" t="s">
        <v>908</v>
      </c>
      <c r="C191" s="453">
        <v>4407</v>
      </c>
      <c r="D191" s="416"/>
    </row>
    <row r="192" spans="1:4" ht="17" thickTop="1" x14ac:dyDescent="0.2">
      <c r="A192" s="462" t="s">
        <v>148</v>
      </c>
      <c r="B192" s="463" t="s">
        <v>903</v>
      </c>
      <c r="C192" s="465">
        <v>440610</v>
      </c>
      <c r="D192" s="438" t="s">
        <v>911</v>
      </c>
    </row>
    <row r="193" spans="1:4" ht="16" x14ac:dyDescent="0.2">
      <c r="A193" s="448" t="s">
        <v>148</v>
      </c>
      <c r="B193" s="449" t="s">
        <v>903</v>
      </c>
      <c r="C193" s="457">
        <v>440690</v>
      </c>
      <c r="D193" s="438" t="s">
        <v>911</v>
      </c>
    </row>
    <row r="194" spans="1:4" ht="16" x14ac:dyDescent="0.2">
      <c r="A194" s="448" t="s">
        <v>148</v>
      </c>
      <c r="B194" s="449" t="s">
        <v>903</v>
      </c>
      <c r="C194" s="450">
        <v>440710</v>
      </c>
      <c r="D194" s="416"/>
    </row>
    <row r="195" spans="1:4" ht="16" x14ac:dyDescent="0.2">
      <c r="A195" s="448" t="s">
        <v>148</v>
      </c>
      <c r="B195" s="449" t="s">
        <v>905</v>
      </c>
      <c r="C195" s="457">
        <v>440610</v>
      </c>
      <c r="D195" s="421" t="s">
        <v>911</v>
      </c>
    </row>
    <row r="196" spans="1:4" ht="16" x14ac:dyDescent="0.2">
      <c r="A196" s="448" t="s">
        <v>148</v>
      </c>
      <c r="B196" s="449" t="s">
        <v>905</v>
      </c>
      <c r="C196" s="457">
        <v>440690</v>
      </c>
      <c r="D196" s="421" t="s">
        <v>911</v>
      </c>
    </row>
    <row r="197" spans="1:4" ht="16" x14ac:dyDescent="0.2">
      <c r="A197" s="448" t="s">
        <v>148</v>
      </c>
      <c r="B197" s="449" t="s">
        <v>905</v>
      </c>
      <c r="C197" s="450">
        <v>440710</v>
      </c>
      <c r="D197" s="416"/>
    </row>
    <row r="198" spans="1:4" ht="16" x14ac:dyDescent="0.2">
      <c r="A198" s="448" t="s">
        <v>148</v>
      </c>
      <c r="B198" s="449" t="s">
        <v>906</v>
      </c>
      <c r="C198" s="457">
        <v>440610</v>
      </c>
      <c r="D198" s="421" t="s">
        <v>911</v>
      </c>
    </row>
    <row r="199" spans="1:4" ht="16" x14ac:dyDescent="0.2">
      <c r="A199" s="448" t="s">
        <v>148</v>
      </c>
      <c r="B199" s="449" t="s">
        <v>906</v>
      </c>
      <c r="C199" s="457">
        <v>440690</v>
      </c>
      <c r="D199" s="421" t="s">
        <v>911</v>
      </c>
    </row>
    <row r="200" spans="1:4" ht="16" x14ac:dyDescent="0.2">
      <c r="A200" s="448" t="s">
        <v>148</v>
      </c>
      <c r="B200" s="449" t="s">
        <v>906</v>
      </c>
      <c r="C200" s="450">
        <v>440710</v>
      </c>
      <c r="D200" s="416"/>
    </row>
    <row r="201" spans="1:4" ht="16" x14ac:dyDescent="0.2">
      <c r="A201" s="448" t="s">
        <v>148</v>
      </c>
      <c r="B201" s="449" t="s">
        <v>907</v>
      </c>
      <c r="C201" s="450">
        <v>440611</v>
      </c>
      <c r="D201" s="416"/>
    </row>
    <row r="202" spans="1:4" ht="16" x14ac:dyDescent="0.2">
      <c r="A202" s="448" t="s">
        <v>148</v>
      </c>
      <c r="B202" s="449" t="s">
        <v>907</v>
      </c>
      <c r="C202" s="450">
        <v>440691</v>
      </c>
      <c r="D202" s="416"/>
    </row>
    <row r="203" spans="1:4" ht="16" x14ac:dyDescent="0.2">
      <c r="A203" s="448" t="s">
        <v>148</v>
      </c>
      <c r="B203" s="449" t="s">
        <v>907</v>
      </c>
      <c r="C203" s="450">
        <v>440711</v>
      </c>
      <c r="D203" s="416"/>
    </row>
    <row r="204" spans="1:4" ht="16" x14ac:dyDescent="0.2">
      <c r="A204" s="448" t="s">
        <v>148</v>
      </c>
      <c r="B204" s="449" t="s">
        <v>907</v>
      </c>
      <c r="C204" s="450">
        <v>440712</v>
      </c>
      <c r="D204" s="416"/>
    </row>
    <row r="205" spans="1:4" ht="16" x14ac:dyDescent="0.2">
      <c r="A205" s="448" t="s">
        <v>148</v>
      </c>
      <c r="B205" s="449" t="s">
        <v>907</v>
      </c>
      <c r="C205" s="450">
        <v>440719</v>
      </c>
      <c r="D205" s="421"/>
    </row>
    <row r="206" spans="1:4" ht="16" x14ac:dyDescent="0.2">
      <c r="A206" s="448" t="s">
        <v>148</v>
      </c>
      <c r="B206" s="449" t="s">
        <v>908</v>
      </c>
      <c r="C206" s="450">
        <v>440611</v>
      </c>
      <c r="D206" s="421"/>
    </row>
    <row r="207" spans="1:4" ht="16" x14ac:dyDescent="0.2">
      <c r="A207" s="448" t="s">
        <v>148</v>
      </c>
      <c r="B207" s="449" t="s">
        <v>908</v>
      </c>
      <c r="C207" s="450">
        <v>440691</v>
      </c>
      <c r="D207" s="421"/>
    </row>
    <row r="208" spans="1:4" ht="16" x14ac:dyDescent="0.2">
      <c r="A208" s="448" t="s">
        <v>148</v>
      </c>
      <c r="B208" s="449" t="s">
        <v>908</v>
      </c>
      <c r="C208" s="450">
        <v>440711</v>
      </c>
      <c r="D208" s="421"/>
    </row>
    <row r="209" spans="1:4" ht="16" x14ac:dyDescent="0.2">
      <c r="A209" s="448" t="s">
        <v>148</v>
      </c>
      <c r="B209" s="449" t="s">
        <v>908</v>
      </c>
      <c r="C209" s="450">
        <v>440712</v>
      </c>
      <c r="D209" s="421"/>
    </row>
    <row r="210" spans="1:4" ht="16" x14ac:dyDescent="0.2">
      <c r="A210" s="448" t="s">
        <v>148</v>
      </c>
      <c r="B210" s="449" t="s">
        <v>908</v>
      </c>
      <c r="C210" s="450">
        <v>440713</v>
      </c>
      <c r="D210" s="421"/>
    </row>
    <row r="211" spans="1:4" ht="16" x14ac:dyDescent="0.2">
      <c r="A211" s="448" t="s">
        <v>148</v>
      </c>
      <c r="B211" s="449" t="s">
        <v>908</v>
      </c>
      <c r="C211" s="450">
        <v>440714</v>
      </c>
      <c r="D211" s="421"/>
    </row>
    <row r="212" spans="1:4" ht="17" thickBot="1" x14ac:dyDescent="0.25">
      <c r="A212" s="451" t="s">
        <v>148</v>
      </c>
      <c r="B212" s="452" t="s">
        <v>908</v>
      </c>
      <c r="C212" s="453">
        <v>440719</v>
      </c>
      <c r="D212" s="416"/>
    </row>
    <row r="213" spans="1:4" ht="17" thickTop="1" x14ac:dyDescent="0.2">
      <c r="A213" s="462" t="s">
        <v>164</v>
      </c>
      <c r="B213" s="463" t="s">
        <v>903</v>
      </c>
      <c r="C213" s="465">
        <v>440610</v>
      </c>
      <c r="D213" s="438" t="s">
        <v>911</v>
      </c>
    </row>
    <row r="214" spans="1:4" ht="16" x14ac:dyDescent="0.2">
      <c r="A214" s="448" t="s">
        <v>164</v>
      </c>
      <c r="B214" s="449" t="s">
        <v>903</v>
      </c>
      <c r="C214" s="457">
        <v>440690</v>
      </c>
      <c r="D214" s="438" t="s">
        <v>911</v>
      </c>
    </row>
    <row r="215" spans="1:4" ht="16" x14ac:dyDescent="0.2">
      <c r="A215" s="448" t="s">
        <v>164</v>
      </c>
      <c r="B215" s="449" t="s">
        <v>903</v>
      </c>
      <c r="C215" s="450">
        <v>440724</v>
      </c>
      <c r="D215" s="416"/>
    </row>
    <row r="216" spans="1:4" ht="16" x14ac:dyDescent="0.2">
      <c r="A216" s="448" t="s">
        <v>164</v>
      </c>
      <c r="B216" s="449" t="s">
        <v>903</v>
      </c>
      <c r="C216" s="450">
        <v>440725</v>
      </c>
      <c r="D216" s="416"/>
    </row>
    <row r="217" spans="1:4" ht="16" x14ac:dyDescent="0.2">
      <c r="A217" s="448" t="s">
        <v>164</v>
      </c>
      <c r="B217" s="449" t="s">
        <v>903</v>
      </c>
      <c r="C217" s="450">
        <v>440726</v>
      </c>
      <c r="D217" s="416"/>
    </row>
    <row r="218" spans="1:4" ht="16" x14ac:dyDescent="0.2">
      <c r="A218" s="448" t="s">
        <v>164</v>
      </c>
      <c r="B218" s="449" t="s">
        <v>903</v>
      </c>
      <c r="C218" s="450">
        <v>440729</v>
      </c>
      <c r="D218" s="416"/>
    </row>
    <row r="219" spans="1:4" ht="16" x14ac:dyDescent="0.2">
      <c r="A219" s="448" t="s">
        <v>164</v>
      </c>
      <c r="B219" s="449" t="s">
        <v>903</v>
      </c>
      <c r="C219" s="450">
        <v>440791</v>
      </c>
      <c r="D219" s="416"/>
    </row>
    <row r="220" spans="1:4" ht="16" x14ac:dyDescent="0.2">
      <c r="A220" s="448" t="s">
        <v>164</v>
      </c>
      <c r="B220" s="449" t="s">
        <v>903</v>
      </c>
      <c r="C220" s="450">
        <v>440792</v>
      </c>
      <c r="D220" s="416"/>
    </row>
    <row r="221" spans="1:4" ht="16" x14ac:dyDescent="0.2">
      <c r="A221" s="448" t="s">
        <v>164</v>
      </c>
      <c r="B221" s="449" t="s">
        <v>903</v>
      </c>
      <c r="C221" s="450">
        <v>440799</v>
      </c>
      <c r="D221" s="416"/>
    </row>
    <row r="222" spans="1:4" ht="16" x14ac:dyDescent="0.2">
      <c r="A222" s="448" t="s">
        <v>164</v>
      </c>
      <c r="B222" s="449" t="s">
        <v>905</v>
      </c>
      <c r="C222" s="457">
        <v>440610</v>
      </c>
      <c r="D222" s="421" t="s">
        <v>911</v>
      </c>
    </row>
    <row r="223" spans="1:4" ht="16" x14ac:dyDescent="0.2">
      <c r="A223" s="448" t="s">
        <v>164</v>
      </c>
      <c r="B223" s="449" t="s">
        <v>905</v>
      </c>
      <c r="C223" s="457">
        <v>440690</v>
      </c>
      <c r="D223" s="421" t="s">
        <v>911</v>
      </c>
    </row>
    <row r="224" spans="1:4" ht="16" x14ac:dyDescent="0.2">
      <c r="A224" s="414" t="s">
        <v>164</v>
      </c>
      <c r="B224" s="415" t="s">
        <v>905</v>
      </c>
      <c r="C224" s="443" t="s">
        <v>931</v>
      </c>
      <c r="D224" s="416"/>
    </row>
    <row r="225" spans="1:4" ht="16" x14ac:dyDescent="0.2">
      <c r="A225" s="417" t="s">
        <v>164</v>
      </c>
      <c r="B225" s="418" t="s">
        <v>905</v>
      </c>
      <c r="C225" s="456" t="s">
        <v>932</v>
      </c>
      <c r="D225" s="416"/>
    </row>
    <row r="226" spans="1:4" ht="16" x14ac:dyDescent="0.2">
      <c r="A226" s="417" t="s">
        <v>164</v>
      </c>
      <c r="B226" s="418" t="s">
        <v>905</v>
      </c>
      <c r="C226" s="456" t="s">
        <v>933</v>
      </c>
      <c r="D226" s="416"/>
    </row>
    <row r="227" spans="1:4" ht="16" x14ac:dyDescent="0.2">
      <c r="A227" s="417" t="s">
        <v>164</v>
      </c>
      <c r="B227" s="418" t="s">
        <v>905</v>
      </c>
      <c r="C227" s="456" t="s">
        <v>934</v>
      </c>
      <c r="D227" s="416"/>
    </row>
    <row r="228" spans="1:4" ht="16" x14ac:dyDescent="0.2">
      <c r="A228" s="417" t="s">
        <v>164</v>
      </c>
      <c r="B228" s="418" t="s">
        <v>905</v>
      </c>
      <c r="C228" s="456" t="s">
        <v>935</v>
      </c>
      <c r="D228" s="416"/>
    </row>
    <row r="229" spans="1:4" ht="16" x14ac:dyDescent="0.2">
      <c r="A229" s="417" t="s">
        <v>164</v>
      </c>
      <c r="B229" s="418" t="s">
        <v>905</v>
      </c>
      <c r="C229" s="456" t="s">
        <v>936</v>
      </c>
      <c r="D229" s="416"/>
    </row>
    <row r="230" spans="1:4" ht="16" x14ac:dyDescent="0.2">
      <c r="A230" s="417" t="s">
        <v>164</v>
      </c>
      <c r="B230" s="418" t="s">
        <v>905</v>
      </c>
      <c r="C230" s="456" t="s">
        <v>937</v>
      </c>
      <c r="D230" s="416"/>
    </row>
    <row r="231" spans="1:4" ht="16" x14ac:dyDescent="0.2">
      <c r="A231" s="417" t="s">
        <v>164</v>
      </c>
      <c r="B231" s="418" t="s">
        <v>905</v>
      </c>
      <c r="C231" s="456" t="s">
        <v>938</v>
      </c>
      <c r="D231" s="416"/>
    </row>
    <row r="232" spans="1:4" ht="16" x14ac:dyDescent="0.2">
      <c r="A232" s="417" t="s">
        <v>164</v>
      </c>
      <c r="B232" s="418" t="s">
        <v>905</v>
      </c>
      <c r="C232" s="456" t="s">
        <v>939</v>
      </c>
      <c r="D232" s="416"/>
    </row>
    <row r="233" spans="1:4" ht="16" x14ac:dyDescent="0.2">
      <c r="A233" s="417" t="s">
        <v>164</v>
      </c>
      <c r="B233" s="418" t="s">
        <v>905</v>
      </c>
      <c r="C233" s="456" t="s">
        <v>940</v>
      </c>
      <c r="D233" s="416"/>
    </row>
    <row r="234" spans="1:4" ht="16" x14ac:dyDescent="0.2">
      <c r="A234" s="417" t="s">
        <v>164</v>
      </c>
      <c r="B234" s="418" t="s">
        <v>905</v>
      </c>
      <c r="C234" s="456" t="s">
        <v>941</v>
      </c>
      <c r="D234" s="416"/>
    </row>
    <row r="235" spans="1:4" ht="16" x14ac:dyDescent="0.2">
      <c r="A235" s="417" t="s">
        <v>164</v>
      </c>
      <c r="B235" s="418" t="s">
        <v>905</v>
      </c>
      <c r="C235" s="456" t="s">
        <v>942</v>
      </c>
      <c r="D235" s="416"/>
    </row>
    <row r="236" spans="1:4" ht="16" x14ac:dyDescent="0.2">
      <c r="A236" s="417" t="s">
        <v>164</v>
      </c>
      <c r="B236" s="418" t="s">
        <v>905</v>
      </c>
      <c r="C236" s="456" t="s">
        <v>943</v>
      </c>
      <c r="D236" s="416"/>
    </row>
    <row r="237" spans="1:4" ht="16" x14ac:dyDescent="0.2">
      <c r="A237" s="417" t="s">
        <v>164</v>
      </c>
      <c r="B237" s="418" t="s">
        <v>906</v>
      </c>
      <c r="C237" s="466">
        <v>440610</v>
      </c>
      <c r="D237" s="421" t="s">
        <v>911</v>
      </c>
    </row>
    <row r="238" spans="1:4" ht="16" x14ac:dyDescent="0.2">
      <c r="A238" s="417" t="s">
        <v>164</v>
      </c>
      <c r="B238" s="418" t="s">
        <v>906</v>
      </c>
      <c r="C238" s="466">
        <v>440690</v>
      </c>
      <c r="D238" s="421" t="s">
        <v>911</v>
      </c>
    </row>
    <row r="239" spans="1:4" ht="16" x14ac:dyDescent="0.2">
      <c r="A239" s="417" t="s">
        <v>164</v>
      </c>
      <c r="B239" s="418" t="s">
        <v>906</v>
      </c>
      <c r="C239" s="456" t="s">
        <v>931</v>
      </c>
      <c r="D239" s="416"/>
    </row>
    <row r="240" spans="1:4" ht="16" x14ac:dyDescent="0.2">
      <c r="A240" s="417" t="s">
        <v>164</v>
      </c>
      <c r="B240" s="418" t="s">
        <v>906</v>
      </c>
      <c r="C240" s="456" t="s">
        <v>932</v>
      </c>
      <c r="D240" s="416"/>
    </row>
    <row r="241" spans="1:4" ht="16" x14ac:dyDescent="0.2">
      <c r="A241" s="417" t="s">
        <v>164</v>
      </c>
      <c r="B241" s="418" t="s">
        <v>906</v>
      </c>
      <c r="C241" s="456" t="s">
        <v>933</v>
      </c>
      <c r="D241" s="416"/>
    </row>
    <row r="242" spans="1:4" ht="16" x14ac:dyDescent="0.2">
      <c r="A242" s="417" t="s">
        <v>164</v>
      </c>
      <c r="B242" s="418" t="s">
        <v>906</v>
      </c>
      <c r="C242" s="456" t="s">
        <v>934</v>
      </c>
      <c r="D242" s="416"/>
    </row>
    <row r="243" spans="1:4" ht="16" x14ac:dyDescent="0.2">
      <c r="A243" s="417" t="s">
        <v>164</v>
      </c>
      <c r="B243" s="418" t="s">
        <v>906</v>
      </c>
      <c r="C243" s="456" t="s">
        <v>935</v>
      </c>
      <c r="D243" s="416"/>
    </row>
    <row r="244" spans="1:4" ht="16" x14ac:dyDescent="0.2">
      <c r="A244" s="417" t="s">
        <v>164</v>
      </c>
      <c r="B244" s="418" t="s">
        <v>906</v>
      </c>
      <c r="C244" s="456" t="s">
        <v>936</v>
      </c>
      <c r="D244" s="416"/>
    </row>
    <row r="245" spans="1:4" ht="16" x14ac:dyDescent="0.2">
      <c r="A245" s="417" t="s">
        <v>164</v>
      </c>
      <c r="B245" s="418" t="s">
        <v>906</v>
      </c>
      <c r="C245" s="456" t="s">
        <v>937</v>
      </c>
      <c r="D245" s="416"/>
    </row>
    <row r="246" spans="1:4" ht="16" x14ac:dyDescent="0.2">
      <c r="A246" s="417" t="s">
        <v>164</v>
      </c>
      <c r="B246" s="418" t="s">
        <v>906</v>
      </c>
      <c r="C246" s="456" t="s">
        <v>938</v>
      </c>
      <c r="D246" s="416"/>
    </row>
    <row r="247" spans="1:4" ht="16" x14ac:dyDescent="0.2">
      <c r="A247" s="417" t="s">
        <v>164</v>
      </c>
      <c r="B247" s="418" t="s">
        <v>906</v>
      </c>
      <c r="C247" s="456" t="s">
        <v>939</v>
      </c>
      <c r="D247" s="416"/>
    </row>
    <row r="248" spans="1:4" ht="16" x14ac:dyDescent="0.2">
      <c r="A248" s="417" t="s">
        <v>164</v>
      </c>
      <c r="B248" s="418" t="s">
        <v>906</v>
      </c>
      <c r="C248" s="456" t="s">
        <v>940</v>
      </c>
      <c r="D248" s="416"/>
    </row>
    <row r="249" spans="1:4" ht="16" x14ac:dyDescent="0.2">
      <c r="A249" s="417" t="s">
        <v>164</v>
      </c>
      <c r="B249" s="418" t="s">
        <v>906</v>
      </c>
      <c r="C249" s="456" t="s">
        <v>941</v>
      </c>
      <c r="D249" s="416"/>
    </row>
    <row r="250" spans="1:4" ht="16" x14ac:dyDescent="0.2">
      <c r="A250" s="417" t="s">
        <v>164</v>
      </c>
      <c r="B250" s="418" t="s">
        <v>906</v>
      </c>
      <c r="C250" s="456" t="s">
        <v>942</v>
      </c>
      <c r="D250" s="416"/>
    </row>
    <row r="251" spans="1:4" ht="16" x14ac:dyDescent="0.2">
      <c r="A251" s="417" t="s">
        <v>164</v>
      </c>
      <c r="B251" s="445" t="s">
        <v>906</v>
      </c>
      <c r="C251" s="446" t="s">
        <v>943</v>
      </c>
      <c r="D251" s="416"/>
    </row>
    <row r="252" spans="1:4" ht="16" x14ac:dyDescent="0.2">
      <c r="A252" s="417" t="s">
        <v>164</v>
      </c>
      <c r="B252" s="445" t="s">
        <v>907</v>
      </c>
      <c r="C252" s="446">
        <v>440612</v>
      </c>
      <c r="D252" s="416"/>
    </row>
    <row r="253" spans="1:4" ht="16" x14ac:dyDescent="0.2">
      <c r="A253" s="417" t="s">
        <v>164</v>
      </c>
      <c r="B253" s="445" t="s">
        <v>907</v>
      </c>
      <c r="C253" s="446">
        <v>440692</v>
      </c>
      <c r="D253" s="416"/>
    </row>
    <row r="254" spans="1:4" ht="16" x14ac:dyDescent="0.2">
      <c r="A254" s="417" t="s">
        <v>164</v>
      </c>
      <c r="B254" s="445" t="s">
        <v>907</v>
      </c>
      <c r="C254" s="446">
        <v>440721</v>
      </c>
      <c r="D254" s="416"/>
    </row>
    <row r="255" spans="1:4" ht="16" x14ac:dyDescent="0.2">
      <c r="A255" s="417" t="s">
        <v>164</v>
      </c>
      <c r="B255" s="445" t="s">
        <v>907</v>
      </c>
      <c r="C255" s="446">
        <v>440722</v>
      </c>
      <c r="D255" s="416"/>
    </row>
    <row r="256" spans="1:4" ht="16" x14ac:dyDescent="0.2">
      <c r="A256" s="417" t="s">
        <v>164</v>
      </c>
      <c r="B256" s="445" t="s">
        <v>907</v>
      </c>
      <c r="C256" s="446">
        <v>440725</v>
      </c>
      <c r="D256" s="416"/>
    </row>
    <row r="257" spans="1:4" ht="16" x14ac:dyDescent="0.2">
      <c r="A257" s="417" t="s">
        <v>164</v>
      </c>
      <c r="B257" s="445" t="s">
        <v>907</v>
      </c>
      <c r="C257" s="446">
        <v>440726</v>
      </c>
      <c r="D257" s="416"/>
    </row>
    <row r="258" spans="1:4" ht="16" x14ac:dyDescent="0.2">
      <c r="A258" s="417" t="s">
        <v>164</v>
      </c>
      <c r="B258" s="445" t="s">
        <v>907</v>
      </c>
      <c r="C258" s="446">
        <v>440727</v>
      </c>
      <c r="D258" s="416"/>
    </row>
    <row r="259" spans="1:4" ht="16" x14ac:dyDescent="0.2">
      <c r="A259" s="417" t="s">
        <v>164</v>
      </c>
      <c r="B259" s="445" t="s">
        <v>907</v>
      </c>
      <c r="C259" s="446">
        <v>440728</v>
      </c>
      <c r="D259" s="416"/>
    </row>
    <row r="260" spans="1:4" ht="16" x14ac:dyDescent="0.2">
      <c r="A260" s="417" t="s">
        <v>164</v>
      </c>
      <c r="B260" s="445" t="s">
        <v>907</v>
      </c>
      <c r="C260" s="446">
        <v>440729</v>
      </c>
      <c r="D260" s="416"/>
    </row>
    <row r="261" spans="1:4" ht="16" x14ac:dyDescent="0.2">
      <c r="A261" s="417" t="s">
        <v>164</v>
      </c>
      <c r="B261" s="445" t="s">
        <v>907</v>
      </c>
      <c r="C261" s="446">
        <v>440791</v>
      </c>
      <c r="D261" s="416"/>
    </row>
    <row r="262" spans="1:4" ht="16" x14ac:dyDescent="0.2">
      <c r="A262" s="417" t="s">
        <v>164</v>
      </c>
      <c r="B262" s="445" t="s">
        <v>907</v>
      </c>
      <c r="C262" s="446">
        <v>440792</v>
      </c>
      <c r="D262" s="416"/>
    </row>
    <row r="263" spans="1:4" ht="16" x14ac:dyDescent="0.2">
      <c r="A263" s="417" t="s">
        <v>164</v>
      </c>
      <c r="B263" s="445" t="s">
        <v>907</v>
      </c>
      <c r="C263" s="446">
        <v>440793</v>
      </c>
      <c r="D263" s="416"/>
    </row>
    <row r="264" spans="1:4" ht="16" x14ac:dyDescent="0.2">
      <c r="A264" s="417" t="s">
        <v>164</v>
      </c>
      <c r="B264" s="445" t="s">
        <v>907</v>
      </c>
      <c r="C264" s="446">
        <v>440794</v>
      </c>
      <c r="D264" s="416"/>
    </row>
    <row r="265" spans="1:4" ht="16" x14ac:dyDescent="0.2">
      <c r="A265" s="417" t="s">
        <v>164</v>
      </c>
      <c r="B265" s="445" t="s">
        <v>907</v>
      </c>
      <c r="C265" s="446">
        <v>440795</v>
      </c>
      <c r="D265" s="416"/>
    </row>
    <row r="266" spans="1:4" ht="16" x14ac:dyDescent="0.2">
      <c r="A266" s="417" t="s">
        <v>164</v>
      </c>
      <c r="B266" s="445" t="s">
        <v>907</v>
      </c>
      <c r="C266" s="446">
        <v>440796</v>
      </c>
      <c r="D266" s="416"/>
    </row>
    <row r="267" spans="1:4" ht="16" x14ac:dyDescent="0.2">
      <c r="A267" s="417" t="s">
        <v>164</v>
      </c>
      <c r="B267" s="445" t="s">
        <v>907</v>
      </c>
      <c r="C267" s="446">
        <v>440797</v>
      </c>
      <c r="D267" s="416"/>
    </row>
    <row r="268" spans="1:4" ht="16" x14ac:dyDescent="0.2">
      <c r="A268" s="417" t="s">
        <v>164</v>
      </c>
      <c r="B268" s="445" t="s">
        <v>907</v>
      </c>
      <c r="C268" s="446">
        <v>440799</v>
      </c>
      <c r="D268" s="416"/>
    </row>
    <row r="269" spans="1:4" ht="16" x14ac:dyDescent="0.2">
      <c r="A269" s="417" t="s">
        <v>164</v>
      </c>
      <c r="B269" s="445" t="s">
        <v>908</v>
      </c>
      <c r="C269" s="446">
        <v>440612</v>
      </c>
      <c r="D269" s="416"/>
    </row>
    <row r="270" spans="1:4" ht="16" x14ac:dyDescent="0.2">
      <c r="A270" s="417" t="s">
        <v>164</v>
      </c>
      <c r="B270" s="445" t="s">
        <v>908</v>
      </c>
      <c r="C270" s="446">
        <v>440692</v>
      </c>
      <c r="D270" s="416"/>
    </row>
    <row r="271" spans="1:4" ht="16" x14ac:dyDescent="0.2">
      <c r="A271" s="417" t="s">
        <v>164</v>
      </c>
      <c r="B271" s="445" t="s">
        <v>908</v>
      </c>
      <c r="C271" s="446">
        <v>440721</v>
      </c>
      <c r="D271" s="416"/>
    </row>
    <row r="272" spans="1:4" ht="16" x14ac:dyDescent="0.2">
      <c r="A272" s="417" t="s">
        <v>164</v>
      </c>
      <c r="B272" s="445" t="s">
        <v>908</v>
      </c>
      <c r="C272" s="446">
        <v>440722</v>
      </c>
      <c r="D272" s="416"/>
    </row>
    <row r="273" spans="1:4" ht="16" x14ac:dyDescent="0.2">
      <c r="A273" s="417" t="s">
        <v>164</v>
      </c>
      <c r="B273" s="445" t="s">
        <v>908</v>
      </c>
      <c r="C273" s="446">
        <v>440723</v>
      </c>
      <c r="D273" s="416"/>
    </row>
    <row r="274" spans="1:4" ht="16" x14ac:dyDescent="0.2">
      <c r="A274" s="417" t="s">
        <v>164</v>
      </c>
      <c r="B274" s="445" t="s">
        <v>908</v>
      </c>
      <c r="C274" s="446">
        <v>440725</v>
      </c>
      <c r="D274" s="416"/>
    </row>
    <row r="275" spans="1:4" ht="16" x14ac:dyDescent="0.2">
      <c r="A275" s="417" t="s">
        <v>164</v>
      </c>
      <c r="B275" s="445" t="s">
        <v>908</v>
      </c>
      <c r="C275" s="446">
        <v>440726</v>
      </c>
      <c r="D275" s="416"/>
    </row>
    <row r="276" spans="1:4" ht="16" x14ac:dyDescent="0.2">
      <c r="A276" s="417" t="s">
        <v>164</v>
      </c>
      <c r="B276" s="445" t="s">
        <v>908</v>
      </c>
      <c r="C276" s="446">
        <v>440727</v>
      </c>
      <c r="D276" s="416"/>
    </row>
    <row r="277" spans="1:4" ht="16" x14ac:dyDescent="0.2">
      <c r="A277" s="417" t="s">
        <v>164</v>
      </c>
      <c r="B277" s="445" t="s">
        <v>908</v>
      </c>
      <c r="C277" s="446">
        <v>440728</v>
      </c>
      <c r="D277" s="416"/>
    </row>
    <row r="278" spans="1:4" ht="16" x14ac:dyDescent="0.2">
      <c r="A278" s="417" t="s">
        <v>164</v>
      </c>
      <c r="B278" s="445" t="s">
        <v>908</v>
      </c>
      <c r="C278" s="446">
        <v>440729</v>
      </c>
      <c r="D278" s="416"/>
    </row>
    <row r="279" spans="1:4" ht="16" x14ac:dyDescent="0.2">
      <c r="A279" s="417" t="s">
        <v>164</v>
      </c>
      <c r="B279" s="445" t="s">
        <v>908</v>
      </c>
      <c r="C279" s="446">
        <v>440791</v>
      </c>
      <c r="D279" s="416"/>
    </row>
    <row r="280" spans="1:4" ht="16" x14ac:dyDescent="0.2">
      <c r="A280" s="417" t="s">
        <v>164</v>
      </c>
      <c r="B280" s="445" t="s">
        <v>908</v>
      </c>
      <c r="C280" s="446">
        <v>440792</v>
      </c>
      <c r="D280" s="416"/>
    </row>
    <row r="281" spans="1:4" ht="16" x14ac:dyDescent="0.2">
      <c r="A281" s="417" t="s">
        <v>164</v>
      </c>
      <c r="B281" s="445" t="s">
        <v>908</v>
      </c>
      <c r="C281" s="446">
        <v>440793</v>
      </c>
      <c r="D281" s="416"/>
    </row>
    <row r="282" spans="1:4" ht="16" x14ac:dyDescent="0.2">
      <c r="A282" s="417" t="s">
        <v>164</v>
      </c>
      <c r="B282" s="445" t="s">
        <v>908</v>
      </c>
      <c r="C282" s="446">
        <v>440794</v>
      </c>
      <c r="D282" s="416"/>
    </row>
    <row r="283" spans="1:4" ht="16" x14ac:dyDescent="0.2">
      <c r="A283" s="417" t="s">
        <v>164</v>
      </c>
      <c r="B283" s="445" t="s">
        <v>908</v>
      </c>
      <c r="C283" s="446">
        <v>440795</v>
      </c>
      <c r="D283" s="416"/>
    </row>
    <row r="284" spans="1:4" ht="16" x14ac:dyDescent="0.2">
      <c r="A284" s="417" t="s">
        <v>164</v>
      </c>
      <c r="B284" s="445" t="s">
        <v>908</v>
      </c>
      <c r="C284" s="446">
        <v>440796</v>
      </c>
      <c r="D284" s="416"/>
    </row>
    <row r="285" spans="1:4" ht="16" x14ac:dyDescent="0.2">
      <c r="A285" s="417" t="s">
        <v>164</v>
      </c>
      <c r="B285" s="445" t="s">
        <v>908</v>
      </c>
      <c r="C285" s="446">
        <v>440797</v>
      </c>
      <c r="D285" s="416"/>
    </row>
    <row r="286" spans="1:4" ht="17" thickBot="1" x14ac:dyDescent="0.25">
      <c r="A286" s="451" t="s">
        <v>164</v>
      </c>
      <c r="B286" s="452" t="s">
        <v>908</v>
      </c>
      <c r="C286" s="453">
        <v>440799</v>
      </c>
      <c r="D286" s="416"/>
    </row>
    <row r="287" spans="1:4" ht="17" thickTop="1" x14ac:dyDescent="0.2">
      <c r="A287" s="448" t="s">
        <v>188</v>
      </c>
      <c r="B287" s="449" t="s">
        <v>903</v>
      </c>
      <c r="C287" s="457">
        <v>440610</v>
      </c>
      <c r="D287" s="438" t="s">
        <v>911</v>
      </c>
    </row>
    <row r="288" spans="1:4" ht="16" x14ac:dyDescent="0.2">
      <c r="A288" s="448" t="s">
        <v>188</v>
      </c>
      <c r="B288" s="449" t="s">
        <v>903</v>
      </c>
      <c r="C288" s="457">
        <v>440690</v>
      </c>
      <c r="D288" s="438" t="s">
        <v>911</v>
      </c>
    </row>
    <row r="289" spans="1:4" ht="16" x14ac:dyDescent="0.2">
      <c r="A289" s="448" t="s">
        <v>188</v>
      </c>
      <c r="B289" s="449" t="s">
        <v>903</v>
      </c>
      <c r="C289" s="450">
        <v>440724</v>
      </c>
      <c r="D289" s="416"/>
    </row>
    <row r="290" spans="1:4" ht="16" x14ac:dyDescent="0.2">
      <c r="A290" s="448" t="s">
        <v>188</v>
      </c>
      <c r="B290" s="449" t="s">
        <v>903</v>
      </c>
      <c r="C290" s="450">
        <v>440725</v>
      </c>
      <c r="D290" s="416"/>
    </row>
    <row r="291" spans="1:4" ht="16" x14ac:dyDescent="0.2">
      <c r="A291" s="448" t="s">
        <v>188</v>
      </c>
      <c r="B291" s="449" t="s">
        <v>903</v>
      </c>
      <c r="C291" s="450">
        <v>440726</v>
      </c>
      <c r="D291" s="416"/>
    </row>
    <row r="292" spans="1:4" ht="16" x14ac:dyDescent="0.2">
      <c r="A292" s="448" t="s">
        <v>188</v>
      </c>
      <c r="B292" s="449" t="s">
        <v>903</v>
      </c>
      <c r="C292" s="450">
        <v>440729</v>
      </c>
      <c r="D292" s="416"/>
    </row>
    <row r="293" spans="1:4" ht="16" x14ac:dyDescent="0.2">
      <c r="A293" s="448" t="s">
        <v>188</v>
      </c>
      <c r="B293" s="449" t="s">
        <v>903</v>
      </c>
      <c r="C293" s="457">
        <v>440799</v>
      </c>
      <c r="D293" s="438" t="s">
        <v>911</v>
      </c>
    </row>
    <row r="294" spans="1:4" ht="16" x14ac:dyDescent="0.2">
      <c r="A294" s="448" t="s">
        <v>188</v>
      </c>
      <c r="B294" s="449" t="s">
        <v>905</v>
      </c>
      <c r="C294" s="457">
        <v>440610</v>
      </c>
      <c r="D294" s="438" t="s">
        <v>911</v>
      </c>
    </row>
    <row r="295" spans="1:4" ht="16" x14ac:dyDescent="0.2">
      <c r="A295" s="448" t="s">
        <v>188</v>
      </c>
      <c r="B295" s="449" t="s">
        <v>905</v>
      </c>
      <c r="C295" s="457">
        <v>440690</v>
      </c>
      <c r="D295" s="438" t="s">
        <v>911</v>
      </c>
    </row>
    <row r="296" spans="1:4" ht="16" x14ac:dyDescent="0.2">
      <c r="A296" s="417" t="s">
        <v>188</v>
      </c>
      <c r="B296" s="418" t="s">
        <v>905</v>
      </c>
      <c r="C296" s="456" t="s">
        <v>931</v>
      </c>
      <c r="D296" s="416"/>
    </row>
    <row r="297" spans="1:4" ht="16" x14ac:dyDescent="0.2">
      <c r="A297" s="417" t="s">
        <v>188</v>
      </c>
      <c r="B297" s="418" t="s">
        <v>905</v>
      </c>
      <c r="C297" s="456" t="s">
        <v>932</v>
      </c>
      <c r="D297" s="416"/>
    </row>
    <row r="298" spans="1:4" ht="16" x14ac:dyDescent="0.2">
      <c r="A298" s="417" t="s">
        <v>188</v>
      </c>
      <c r="B298" s="418" t="s">
        <v>905</v>
      </c>
      <c r="C298" s="456" t="s">
        <v>933</v>
      </c>
      <c r="D298" s="416"/>
    </row>
    <row r="299" spans="1:4" ht="16" x14ac:dyDescent="0.2">
      <c r="A299" s="417" t="s">
        <v>188</v>
      </c>
      <c r="B299" s="418" t="s">
        <v>905</v>
      </c>
      <c r="C299" s="456" t="s">
        <v>934</v>
      </c>
      <c r="D299" s="416"/>
    </row>
    <row r="300" spans="1:4" ht="16" x14ac:dyDescent="0.2">
      <c r="A300" s="417" t="s">
        <v>188</v>
      </c>
      <c r="B300" s="418" t="s">
        <v>905</v>
      </c>
      <c r="C300" s="456" t="s">
        <v>935</v>
      </c>
      <c r="D300" s="416"/>
    </row>
    <row r="301" spans="1:4" ht="16" x14ac:dyDescent="0.2">
      <c r="A301" s="417" t="s">
        <v>188</v>
      </c>
      <c r="B301" s="418" t="s">
        <v>905</v>
      </c>
      <c r="C301" s="456" t="s">
        <v>936</v>
      </c>
      <c r="D301" s="416"/>
    </row>
    <row r="302" spans="1:4" ht="16" x14ac:dyDescent="0.2">
      <c r="A302" s="417" t="s">
        <v>188</v>
      </c>
      <c r="B302" s="418" t="s">
        <v>905</v>
      </c>
      <c r="C302" s="456" t="s">
        <v>937</v>
      </c>
      <c r="D302" s="416"/>
    </row>
    <row r="303" spans="1:4" ht="16" x14ac:dyDescent="0.2">
      <c r="A303" s="417" t="s">
        <v>188</v>
      </c>
      <c r="B303" s="418" t="s">
        <v>905</v>
      </c>
      <c r="C303" s="466" t="s">
        <v>943</v>
      </c>
      <c r="D303" s="438" t="s">
        <v>911</v>
      </c>
    </row>
    <row r="304" spans="1:4" ht="16" x14ac:dyDescent="0.2">
      <c r="A304" s="417" t="s">
        <v>188</v>
      </c>
      <c r="B304" s="418" t="s">
        <v>906</v>
      </c>
      <c r="C304" s="466">
        <v>440610</v>
      </c>
      <c r="D304" s="438" t="s">
        <v>911</v>
      </c>
    </row>
    <row r="305" spans="1:4" ht="16" x14ac:dyDescent="0.2">
      <c r="A305" s="417" t="s">
        <v>188</v>
      </c>
      <c r="B305" s="418" t="s">
        <v>906</v>
      </c>
      <c r="C305" s="466">
        <v>440690</v>
      </c>
      <c r="D305" s="438" t="s">
        <v>911</v>
      </c>
    </row>
    <row r="306" spans="1:4" ht="16" x14ac:dyDescent="0.2">
      <c r="A306" s="417" t="s">
        <v>188</v>
      </c>
      <c r="B306" s="418" t="s">
        <v>906</v>
      </c>
      <c r="C306" s="456" t="s">
        <v>931</v>
      </c>
      <c r="D306" s="416"/>
    </row>
    <row r="307" spans="1:4" ht="16" x14ac:dyDescent="0.2">
      <c r="A307" s="417" t="s">
        <v>188</v>
      </c>
      <c r="B307" s="418" t="s">
        <v>906</v>
      </c>
      <c r="C307" s="456" t="s">
        <v>932</v>
      </c>
      <c r="D307" s="416"/>
    </row>
    <row r="308" spans="1:4" ht="16" x14ac:dyDescent="0.2">
      <c r="A308" s="417" t="s">
        <v>188</v>
      </c>
      <c r="B308" s="418" t="s">
        <v>906</v>
      </c>
      <c r="C308" s="456" t="s">
        <v>933</v>
      </c>
      <c r="D308" s="416"/>
    </row>
    <row r="309" spans="1:4" ht="16" x14ac:dyDescent="0.2">
      <c r="A309" s="417" t="s">
        <v>188</v>
      </c>
      <c r="B309" s="418" t="s">
        <v>906</v>
      </c>
      <c r="C309" s="456" t="s">
        <v>934</v>
      </c>
      <c r="D309" s="416"/>
    </row>
    <row r="310" spans="1:4" ht="16" x14ac:dyDescent="0.2">
      <c r="A310" s="417" t="s">
        <v>188</v>
      </c>
      <c r="B310" s="418" t="s">
        <v>906</v>
      </c>
      <c r="C310" s="456" t="s">
        <v>935</v>
      </c>
      <c r="D310" s="416"/>
    </row>
    <row r="311" spans="1:4" ht="16" x14ac:dyDescent="0.2">
      <c r="A311" s="417" t="s">
        <v>188</v>
      </c>
      <c r="B311" s="418" t="s">
        <v>906</v>
      </c>
      <c r="C311" s="456" t="s">
        <v>936</v>
      </c>
      <c r="D311" s="416"/>
    </row>
    <row r="312" spans="1:4" ht="16" x14ac:dyDescent="0.2">
      <c r="A312" s="417" t="s">
        <v>188</v>
      </c>
      <c r="B312" s="418" t="s">
        <v>906</v>
      </c>
      <c r="C312" s="456" t="s">
        <v>937</v>
      </c>
      <c r="D312" s="416"/>
    </row>
    <row r="313" spans="1:4" ht="16" x14ac:dyDescent="0.2">
      <c r="A313" s="444" t="s">
        <v>188</v>
      </c>
      <c r="B313" s="445" t="s">
        <v>906</v>
      </c>
      <c r="C313" s="459" t="s">
        <v>943</v>
      </c>
      <c r="D313" s="421" t="s">
        <v>911</v>
      </c>
    </row>
    <row r="314" spans="1:4" ht="16" x14ac:dyDescent="0.2">
      <c r="A314" s="444" t="s">
        <v>188</v>
      </c>
      <c r="B314" s="445" t="s">
        <v>907</v>
      </c>
      <c r="C314" s="459">
        <v>440612</v>
      </c>
      <c r="D314" s="438" t="s">
        <v>911</v>
      </c>
    </row>
    <row r="315" spans="1:4" ht="16" x14ac:dyDescent="0.2">
      <c r="A315" s="444" t="s">
        <v>188</v>
      </c>
      <c r="B315" s="445" t="s">
        <v>907</v>
      </c>
      <c r="C315" s="459">
        <v>440692</v>
      </c>
      <c r="D315" s="438" t="s">
        <v>911</v>
      </c>
    </row>
    <row r="316" spans="1:4" ht="16" x14ac:dyDescent="0.2">
      <c r="A316" s="444" t="s">
        <v>188</v>
      </c>
      <c r="B316" s="445" t="s">
        <v>907</v>
      </c>
      <c r="C316" s="446">
        <v>440721</v>
      </c>
      <c r="D316" s="416"/>
    </row>
    <row r="317" spans="1:4" ht="16" x14ac:dyDescent="0.2">
      <c r="A317" s="444" t="s">
        <v>188</v>
      </c>
      <c r="B317" s="445" t="s">
        <v>907</v>
      </c>
      <c r="C317" s="446">
        <v>440722</v>
      </c>
      <c r="D317" s="416"/>
    </row>
    <row r="318" spans="1:4" ht="16" x14ac:dyDescent="0.2">
      <c r="A318" s="444" t="s">
        <v>188</v>
      </c>
      <c r="B318" s="445" t="s">
        <v>907</v>
      </c>
      <c r="C318" s="446">
        <v>440725</v>
      </c>
      <c r="D318" s="416"/>
    </row>
    <row r="319" spans="1:4" ht="16" x14ac:dyDescent="0.2">
      <c r="A319" s="444" t="s">
        <v>188</v>
      </c>
      <c r="B319" s="445" t="s">
        <v>907</v>
      </c>
      <c r="C319" s="446">
        <v>440726</v>
      </c>
      <c r="D319" s="416"/>
    </row>
    <row r="320" spans="1:4" ht="16" x14ac:dyDescent="0.2">
      <c r="A320" s="444" t="s">
        <v>188</v>
      </c>
      <c r="B320" s="445" t="s">
        <v>907</v>
      </c>
      <c r="C320" s="446">
        <v>440727</v>
      </c>
      <c r="D320" s="416"/>
    </row>
    <row r="321" spans="1:4" ht="16" x14ac:dyDescent="0.2">
      <c r="A321" s="444" t="s">
        <v>188</v>
      </c>
      <c r="B321" s="445" t="s">
        <v>907</v>
      </c>
      <c r="C321" s="446">
        <v>440728</v>
      </c>
      <c r="D321" s="416"/>
    </row>
    <row r="322" spans="1:4" ht="16" x14ac:dyDescent="0.2">
      <c r="A322" s="444" t="s">
        <v>188</v>
      </c>
      <c r="B322" s="445" t="s">
        <v>907</v>
      </c>
      <c r="C322" s="446">
        <v>440729</v>
      </c>
      <c r="D322" s="416"/>
    </row>
    <row r="323" spans="1:4" ht="16" x14ac:dyDescent="0.2">
      <c r="A323" s="444" t="s">
        <v>188</v>
      </c>
      <c r="B323" s="514" t="s">
        <v>908</v>
      </c>
      <c r="C323" s="459">
        <v>440612</v>
      </c>
      <c r="D323" s="438" t="s">
        <v>911</v>
      </c>
    </row>
    <row r="324" spans="1:4" ht="16" x14ac:dyDescent="0.2">
      <c r="A324" s="444" t="s">
        <v>188</v>
      </c>
      <c r="B324" s="514" t="s">
        <v>908</v>
      </c>
      <c r="C324" s="459">
        <v>440692</v>
      </c>
      <c r="D324" s="438" t="s">
        <v>911</v>
      </c>
    </row>
    <row r="325" spans="1:4" ht="16" x14ac:dyDescent="0.2">
      <c r="A325" s="444" t="s">
        <v>188</v>
      </c>
      <c r="B325" s="514" t="s">
        <v>908</v>
      </c>
      <c r="C325" s="446">
        <v>440721</v>
      </c>
      <c r="D325" s="416"/>
    </row>
    <row r="326" spans="1:4" ht="16" x14ac:dyDescent="0.2">
      <c r="A326" s="444" t="s">
        <v>188</v>
      </c>
      <c r="B326" s="514" t="s">
        <v>908</v>
      </c>
      <c r="C326" s="446">
        <v>440722</v>
      </c>
      <c r="D326" s="416"/>
    </row>
    <row r="327" spans="1:4" ht="16" x14ac:dyDescent="0.2">
      <c r="A327" s="444" t="s">
        <v>188</v>
      </c>
      <c r="B327" s="514" t="s">
        <v>908</v>
      </c>
      <c r="C327" s="446">
        <v>440723</v>
      </c>
      <c r="D327" s="416"/>
    </row>
    <row r="328" spans="1:4" ht="16" x14ac:dyDescent="0.2">
      <c r="A328" s="444" t="s">
        <v>188</v>
      </c>
      <c r="B328" s="514" t="s">
        <v>908</v>
      </c>
      <c r="C328" s="446">
        <v>440725</v>
      </c>
      <c r="D328" s="416"/>
    </row>
    <row r="329" spans="1:4" ht="16" x14ac:dyDescent="0.2">
      <c r="A329" s="444" t="s">
        <v>188</v>
      </c>
      <c r="B329" s="514" t="s">
        <v>908</v>
      </c>
      <c r="C329" s="446">
        <v>440726</v>
      </c>
      <c r="D329" s="416"/>
    </row>
    <row r="330" spans="1:4" ht="16" x14ac:dyDescent="0.2">
      <c r="A330" s="444" t="s">
        <v>188</v>
      </c>
      <c r="B330" s="514" t="s">
        <v>908</v>
      </c>
      <c r="C330" s="446">
        <v>440727</v>
      </c>
      <c r="D330" s="416"/>
    </row>
    <row r="331" spans="1:4" ht="16" x14ac:dyDescent="0.2">
      <c r="A331" s="444" t="s">
        <v>188</v>
      </c>
      <c r="B331" s="514" t="s">
        <v>908</v>
      </c>
      <c r="C331" s="446">
        <v>440728</v>
      </c>
      <c r="D331" s="416"/>
    </row>
    <row r="332" spans="1:4" ht="17" thickBot="1" x14ac:dyDescent="0.25">
      <c r="A332" s="444" t="s">
        <v>188</v>
      </c>
      <c r="B332" s="514" t="s">
        <v>908</v>
      </c>
      <c r="C332" s="446">
        <v>440729</v>
      </c>
      <c r="D332" s="416"/>
    </row>
    <row r="333" spans="1:4" ht="17" thickTop="1" x14ac:dyDescent="0.2">
      <c r="A333" s="462">
        <v>7</v>
      </c>
      <c r="B333" s="463" t="s">
        <v>903</v>
      </c>
      <c r="C333" s="464">
        <v>4408</v>
      </c>
      <c r="D333" s="455"/>
    </row>
    <row r="334" spans="1:4" ht="16" x14ac:dyDescent="0.2">
      <c r="A334" s="417">
        <v>7</v>
      </c>
      <c r="B334" s="418" t="s">
        <v>905</v>
      </c>
      <c r="C334" s="456">
        <v>4408</v>
      </c>
      <c r="D334" s="416"/>
    </row>
    <row r="335" spans="1:4" ht="16" x14ac:dyDescent="0.2">
      <c r="A335" s="417">
        <v>7</v>
      </c>
      <c r="B335" s="418" t="s">
        <v>906</v>
      </c>
      <c r="C335" s="456">
        <v>4408</v>
      </c>
      <c r="D335" s="455"/>
    </row>
    <row r="336" spans="1:4" ht="16" x14ac:dyDescent="0.2">
      <c r="A336" s="417">
        <v>7</v>
      </c>
      <c r="B336" s="418" t="s">
        <v>907</v>
      </c>
      <c r="C336" s="456">
        <v>4408</v>
      </c>
      <c r="D336" s="455"/>
    </row>
    <row r="337" spans="1:4" ht="16" thickBot="1" x14ac:dyDescent="0.25">
      <c r="A337" s="444">
        <v>7</v>
      </c>
      <c r="B337" s="514" t="s">
        <v>908</v>
      </c>
      <c r="C337" s="446">
        <v>4408</v>
      </c>
      <c r="D337" s="416"/>
    </row>
    <row r="338" spans="1:4" ht="17" thickTop="1" x14ac:dyDescent="0.2">
      <c r="A338" s="462" t="s">
        <v>193</v>
      </c>
      <c r="B338" s="463" t="s">
        <v>903</v>
      </c>
      <c r="C338" s="464">
        <v>440810</v>
      </c>
      <c r="D338" s="455"/>
    </row>
    <row r="339" spans="1:4" ht="16" x14ac:dyDescent="0.2">
      <c r="A339" s="417" t="s">
        <v>193</v>
      </c>
      <c r="B339" s="418" t="s">
        <v>905</v>
      </c>
      <c r="C339" s="456" t="s">
        <v>944</v>
      </c>
      <c r="D339" s="416"/>
    </row>
    <row r="340" spans="1:4" ht="16" x14ac:dyDescent="0.2">
      <c r="A340" s="444" t="s">
        <v>193</v>
      </c>
      <c r="B340" s="445" t="s">
        <v>906</v>
      </c>
      <c r="C340" s="446" t="s">
        <v>944</v>
      </c>
      <c r="D340" s="416"/>
    </row>
    <row r="341" spans="1:4" ht="16" x14ac:dyDescent="0.2">
      <c r="A341" s="444" t="s">
        <v>193</v>
      </c>
      <c r="B341" s="445" t="s">
        <v>907</v>
      </c>
      <c r="C341" s="446" t="s">
        <v>944</v>
      </c>
      <c r="D341" s="416"/>
    </row>
    <row r="342" spans="1:4" ht="17" thickBot="1" x14ac:dyDescent="0.25">
      <c r="A342" s="444" t="s">
        <v>193</v>
      </c>
      <c r="B342" s="514" t="s">
        <v>908</v>
      </c>
      <c r="C342" s="446" t="s">
        <v>944</v>
      </c>
      <c r="D342" s="416"/>
    </row>
    <row r="343" spans="1:4" ht="17" thickTop="1" x14ac:dyDescent="0.2">
      <c r="A343" s="462" t="s">
        <v>202</v>
      </c>
      <c r="B343" s="463" t="s">
        <v>903</v>
      </c>
      <c r="C343" s="467">
        <v>440831</v>
      </c>
      <c r="D343" s="416"/>
    </row>
    <row r="344" spans="1:4" ht="16" x14ac:dyDescent="0.2">
      <c r="A344" s="448" t="s">
        <v>202</v>
      </c>
      <c r="B344" s="449" t="s">
        <v>903</v>
      </c>
      <c r="C344" s="468">
        <v>440839</v>
      </c>
      <c r="D344" s="416"/>
    </row>
    <row r="345" spans="1:4" ht="16" x14ac:dyDescent="0.2">
      <c r="A345" s="448" t="s">
        <v>202</v>
      </c>
      <c r="B345" s="449" t="s">
        <v>903</v>
      </c>
      <c r="C345" s="450">
        <v>440890</v>
      </c>
      <c r="D345" s="455"/>
    </row>
    <row r="346" spans="1:4" ht="16" x14ac:dyDescent="0.2">
      <c r="A346" s="417" t="s">
        <v>202</v>
      </c>
      <c r="B346" s="418" t="s">
        <v>905</v>
      </c>
      <c r="C346" s="456" t="s">
        <v>945</v>
      </c>
      <c r="D346" s="416"/>
    </row>
    <row r="347" spans="1:4" ht="16" x14ac:dyDescent="0.2">
      <c r="A347" s="417" t="s">
        <v>202</v>
      </c>
      <c r="B347" s="418" t="s">
        <v>905</v>
      </c>
      <c r="C347" s="456" t="s">
        <v>946</v>
      </c>
      <c r="D347" s="416"/>
    </row>
    <row r="348" spans="1:4" ht="16" x14ac:dyDescent="0.2">
      <c r="A348" s="417" t="s">
        <v>202</v>
      </c>
      <c r="B348" s="418" t="s">
        <v>905</v>
      </c>
      <c r="C348" s="456" t="s">
        <v>947</v>
      </c>
      <c r="D348" s="416"/>
    </row>
    <row r="349" spans="1:4" ht="16" x14ac:dyDescent="0.2">
      <c r="A349" s="417" t="s">
        <v>202</v>
      </c>
      <c r="B349" s="418" t="s">
        <v>906</v>
      </c>
      <c r="C349" s="456" t="s">
        <v>945</v>
      </c>
      <c r="D349" s="416"/>
    </row>
    <row r="350" spans="1:4" ht="16" x14ac:dyDescent="0.2">
      <c r="A350" s="417" t="s">
        <v>202</v>
      </c>
      <c r="B350" s="418" t="s">
        <v>906</v>
      </c>
      <c r="C350" s="456" t="s">
        <v>946</v>
      </c>
      <c r="D350" s="416"/>
    </row>
    <row r="351" spans="1:4" ht="16" x14ac:dyDescent="0.2">
      <c r="A351" s="444" t="s">
        <v>202</v>
      </c>
      <c r="B351" s="445" t="s">
        <v>906</v>
      </c>
      <c r="C351" s="446" t="s">
        <v>947</v>
      </c>
      <c r="D351" s="416"/>
    </row>
    <row r="352" spans="1:4" ht="16" x14ac:dyDescent="0.2">
      <c r="A352" s="444" t="s">
        <v>202</v>
      </c>
      <c r="B352" s="445" t="s">
        <v>907</v>
      </c>
      <c r="C352" s="446">
        <v>440831</v>
      </c>
      <c r="D352" s="416"/>
    </row>
    <row r="353" spans="1:4" ht="16" x14ac:dyDescent="0.2">
      <c r="A353" s="444" t="s">
        <v>202</v>
      </c>
      <c r="B353" s="445" t="s">
        <v>907</v>
      </c>
      <c r="C353" s="446">
        <v>440839</v>
      </c>
      <c r="D353" s="416"/>
    </row>
    <row r="354" spans="1:4" ht="16" x14ac:dyDescent="0.2">
      <c r="A354" s="448" t="s">
        <v>202</v>
      </c>
      <c r="B354" s="449" t="s">
        <v>907</v>
      </c>
      <c r="C354" s="450">
        <v>440890</v>
      </c>
      <c r="D354" s="455"/>
    </row>
    <row r="355" spans="1:4" ht="16" x14ac:dyDescent="0.2">
      <c r="A355" s="444" t="s">
        <v>202</v>
      </c>
      <c r="B355" s="445" t="s">
        <v>908</v>
      </c>
      <c r="C355" s="446">
        <v>440831</v>
      </c>
      <c r="D355" s="416"/>
    </row>
    <row r="356" spans="1:4" ht="16" x14ac:dyDescent="0.2">
      <c r="A356" s="444" t="s">
        <v>202</v>
      </c>
      <c r="B356" s="445" t="s">
        <v>908</v>
      </c>
      <c r="C356" s="446">
        <v>440839</v>
      </c>
      <c r="D356" s="416"/>
    </row>
    <row r="357" spans="1:4" ht="17" thickBot="1" x14ac:dyDescent="0.25">
      <c r="A357" s="444" t="s">
        <v>202</v>
      </c>
      <c r="B357" s="514" t="s">
        <v>908</v>
      </c>
      <c r="C357" s="446">
        <v>440890</v>
      </c>
      <c r="D357" s="416"/>
    </row>
    <row r="358" spans="1:4" ht="17" thickTop="1" x14ac:dyDescent="0.2">
      <c r="A358" s="462" t="s">
        <v>206</v>
      </c>
      <c r="B358" s="463" t="s">
        <v>903</v>
      </c>
      <c r="C358" s="467">
        <v>440831</v>
      </c>
      <c r="D358" s="416"/>
    </row>
    <row r="359" spans="1:4" ht="16" x14ac:dyDescent="0.2">
      <c r="A359" s="448" t="s">
        <v>206</v>
      </c>
      <c r="B359" s="449" t="s">
        <v>903</v>
      </c>
      <c r="C359" s="468">
        <v>440839</v>
      </c>
      <c r="D359" s="416"/>
    </row>
    <row r="360" spans="1:4" ht="16" x14ac:dyDescent="0.2">
      <c r="A360" s="448" t="s">
        <v>206</v>
      </c>
      <c r="B360" s="449" t="s">
        <v>903</v>
      </c>
      <c r="C360" s="457">
        <v>440890</v>
      </c>
      <c r="D360" s="438" t="s">
        <v>911</v>
      </c>
    </row>
    <row r="361" spans="1:4" ht="16" x14ac:dyDescent="0.2">
      <c r="A361" s="417" t="s">
        <v>206</v>
      </c>
      <c r="B361" s="418" t="s">
        <v>905</v>
      </c>
      <c r="C361" s="456" t="s">
        <v>945</v>
      </c>
      <c r="D361" s="416"/>
    </row>
    <row r="362" spans="1:4" ht="16" x14ac:dyDescent="0.2">
      <c r="A362" s="417" t="s">
        <v>206</v>
      </c>
      <c r="B362" s="418" t="s">
        <v>905</v>
      </c>
      <c r="C362" s="456" t="s">
        <v>946</v>
      </c>
      <c r="D362" s="416"/>
    </row>
    <row r="363" spans="1:4" ht="16" x14ac:dyDescent="0.2">
      <c r="A363" s="417" t="s">
        <v>206</v>
      </c>
      <c r="B363" s="418" t="s">
        <v>905</v>
      </c>
      <c r="C363" s="466" t="s">
        <v>947</v>
      </c>
      <c r="D363" s="438" t="s">
        <v>911</v>
      </c>
    </row>
    <row r="364" spans="1:4" ht="16" x14ac:dyDescent="0.2">
      <c r="A364" s="417" t="s">
        <v>206</v>
      </c>
      <c r="B364" s="418" t="s">
        <v>906</v>
      </c>
      <c r="C364" s="456" t="s">
        <v>945</v>
      </c>
      <c r="D364" s="416"/>
    </row>
    <row r="365" spans="1:4" ht="16" x14ac:dyDescent="0.2">
      <c r="A365" s="417" t="s">
        <v>206</v>
      </c>
      <c r="B365" s="418" t="s">
        <v>906</v>
      </c>
      <c r="C365" s="456" t="s">
        <v>946</v>
      </c>
      <c r="D365" s="416"/>
    </row>
    <row r="366" spans="1:4" ht="16" x14ac:dyDescent="0.2">
      <c r="A366" s="444" t="s">
        <v>206</v>
      </c>
      <c r="B366" s="445" t="s">
        <v>906</v>
      </c>
      <c r="C366" s="459" t="s">
        <v>947</v>
      </c>
      <c r="D366" s="421" t="s">
        <v>911</v>
      </c>
    </row>
    <row r="367" spans="1:4" ht="16" x14ac:dyDescent="0.2">
      <c r="A367" s="444" t="s">
        <v>206</v>
      </c>
      <c r="B367" s="445" t="s">
        <v>907</v>
      </c>
      <c r="C367" s="446">
        <v>440831</v>
      </c>
      <c r="D367" s="416"/>
    </row>
    <row r="368" spans="1:4" ht="16" x14ac:dyDescent="0.2">
      <c r="A368" s="444" t="s">
        <v>206</v>
      </c>
      <c r="B368" s="445" t="s">
        <v>907</v>
      </c>
      <c r="C368" s="446">
        <v>440839</v>
      </c>
      <c r="D368" s="416"/>
    </row>
    <row r="369" spans="1:4" ht="16" x14ac:dyDescent="0.2">
      <c r="A369" s="444" t="s">
        <v>206</v>
      </c>
      <c r="B369" s="445" t="s">
        <v>908</v>
      </c>
      <c r="C369" s="446">
        <v>440831</v>
      </c>
      <c r="D369" s="416"/>
    </row>
    <row r="370" spans="1:4" ht="17" thickBot="1" x14ac:dyDescent="0.25">
      <c r="A370" s="451" t="s">
        <v>206</v>
      </c>
      <c r="B370" s="1365" t="s">
        <v>908</v>
      </c>
      <c r="C370" s="453">
        <v>440839</v>
      </c>
      <c r="D370" s="416"/>
    </row>
    <row r="371" spans="1:4" ht="17" thickTop="1" x14ac:dyDescent="0.2">
      <c r="A371" s="448">
        <v>8</v>
      </c>
      <c r="B371" s="449" t="s">
        <v>903</v>
      </c>
      <c r="C371" s="468">
        <v>4410</v>
      </c>
      <c r="D371" s="455"/>
    </row>
    <row r="372" spans="1:4" ht="16" x14ac:dyDescent="0.2">
      <c r="A372" s="448">
        <v>8</v>
      </c>
      <c r="B372" s="449" t="s">
        <v>903</v>
      </c>
      <c r="C372" s="468">
        <v>4411</v>
      </c>
      <c r="D372" s="455"/>
    </row>
    <row r="373" spans="1:4" ht="16" x14ac:dyDescent="0.2">
      <c r="A373" s="417">
        <v>8</v>
      </c>
      <c r="B373" s="418" t="s">
        <v>903</v>
      </c>
      <c r="C373" s="412">
        <v>441213</v>
      </c>
      <c r="D373" s="455"/>
    </row>
    <row r="374" spans="1:4" ht="16" x14ac:dyDescent="0.2">
      <c r="A374" s="417">
        <v>8</v>
      </c>
      <c r="B374" s="418" t="s">
        <v>903</v>
      </c>
      <c r="C374" s="412">
        <v>441214</v>
      </c>
      <c r="D374" s="455"/>
    </row>
    <row r="375" spans="1:4" ht="16" x14ac:dyDescent="0.2">
      <c r="A375" s="417">
        <v>8</v>
      </c>
      <c r="B375" s="418" t="s">
        <v>903</v>
      </c>
      <c r="C375" s="412">
        <v>441219</v>
      </c>
      <c r="D375" s="455"/>
    </row>
    <row r="376" spans="1:4" ht="16" x14ac:dyDescent="0.2">
      <c r="A376" s="417">
        <v>8</v>
      </c>
      <c r="B376" s="418" t="s">
        <v>903</v>
      </c>
      <c r="C376" s="469" t="s">
        <v>948</v>
      </c>
      <c r="D376" s="438" t="s">
        <v>911</v>
      </c>
    </row>
    <row r="377" spans="1:4" ht="16" x14ac:dyDescent="0.2">
      <c r="A377" s="417">
        <v>8</v>
      </c>
      <c r="B377" s="418" t="s">
        <v>905</v>
      </c>
      <c r="C377" s="412" t="s">
        <v>949</v>
      </c>
      <c r="D377" s="455"/>
    </row>
    <row r="378" spans="1:4" ht="16" x14ac:dyDescent="0.2">
      <c r="A378" s="417">
        <v>8</v>
      </c>
      <c r="B378" s="418" t="s">
        <v>905</v>
      </c>
      <c r="C378" s="412">
        <v>4411</v>
      </c>
      <c r="D378" s="455"/>
    </row>
    <row r="379" spans="1:4" ht="16" x14ac:dyDescent="0.2">
      <c r="A379" s="417">
        <v>8</v>
      </c>
      <c r="B379" s="418" t="s">
        <v>905</v>
      </c>
      <c r="C379" s="412" t="s">
        <v>950</v>
      </c>
      <c r="D379" s="455"/>
    </row>
    <row r="380" spans="1:4" ht="16" x14ac:dyDescent="0.2">
      <c r="A380" s="417">
        <v>8</v>
      </c>
      <c r="B380" s="418" t="s">
        <v>905</v>
      </c>
      <c r="C380" s="412" t="s">
        <v>951</v>
      </c>
      <c r="D380" s="455"/>
    </row>
    <row r="381" spans="1:4" ht="16" x14ac:dyDescent="0.2">
      <c r="A381" s="417">
        <v>8</v>
      </c>
      <c r="B381" s="418" t="s">
        <v>905</v>
      </c>
      <c r="C381" s="412" t="s">
        <v>952</v>
      </c>
      <c r="D381" s="455"/>
    </row>
    <row r="382" spans="1:4" ht="16" x14ac:dyDescent="0.2">
      <c r="A382" s="417">
        <v>8</v>
      </c>
      <c r="B382" s="418" t="s">
        <v>905</v>
      </c>
      <c r="C382" s="412" t="s">
        <v>953</v>
      </c>
      <c r="D382" s="455"/>
    </row>
    <row r="383" spans="1:4" ht="16" x14ac:dyDescent="0.2">
      <c r="A383" s="417">
        <v>8</v>
      </c>
      <c r="B383" s="418" t="s">
        <v>905</v>
      </c>
      <c r="C383" s="412" t="s">
        <v>948</v>
      </c>
      <c r="D383" s="455"/>
    </row>
    <row r="384" spans="1:4" ht="16" x14ac:dyDescent="0.2">
      <c r="A384" s="417">
        <v>8</v>
      </c>
      <c r="B384" s="418" t="s">
        <v>906</v>
      </c>
      <c r="C384" s="412" t="s">
        <v>949</v>
      </c>
      <c r="D384" s="455"/>
    </row>
    <row r="385" spans="1:4" ht="16" x14ac:dyDescent="0.2">
      <c r="A385" s="417">
        <v>8</v>
      </c>
      <c r="B385" s="418" t="s">
        <v>906</v>
      </c>
      <c r="C385" s="412">
        <v>4411</v>
      </c>
      <c r="D385" s="455"/>
    </row>
    <row r="386" spans="1:4" ht="16" x14ac:dyDescent="0.2">
      <c r="A386" s="417">
        <v>8</v>
      </c>
      <c r="B386" s="418" t="s">
        <v>906</v>
      </c>
      <c r="C386" s="412" t="s">
        <v>950</v>
      </c>
      <c r="D386" s="455"/>
    </row>
    <row r="387" spans="1:4" ht="16" x14ac:dyDescent="0.2">
      <c r="A387" s="417">
        <v>8</v>
      </c>
      <c r="B387" s="418" t="s">
        <v>906</v>
      </c>
      <c r="C387" s="412" t="s">
        <v>951</v>
      </c>
      <c r="D387" s="455"/>
    </row>
    <row r="388" spans="1:4" ht="16" x14ac:dyDescent="0.2">
      <c r="A388" s="417">
        <v>8</v>
      </c>
      <c r="B388" s="418" t="s">
        <v>906</v>
      </c>
      <c r="C388" s="412" t="s">
        <v>952</v>
      </c>
      <c r="D388" s="455"/>
    </row>
    <row r="389" spans="1:4" ht="16" x14ac:dyDescent="0.2">
      <c r="A389" s="417">
        <v>8</v>
      </c>
      <c r="B389" s="418" t="s">
        <v>906</v>
      </c>
      <c r="C389" s="412" t="s">
        <v>953</v>
      </c>
      <c r="D389" s="455"/>
    </row>
    <row r="390" spans="1:4" ht="16" x14ac:dyDescent="0.2">
      <c r="A390" s="444">
        <v>8</v>
      </c>
      <c r="B390" s="445" t="s">
        <v>906</v>
      </c>
      <c r="C390" s="412" t="s">
        <v>948</v>
      </c>
      <c r="D390" s="455"/>
    </row>
    <row r="391" spans="1:4" ht="16" x14ac:dyDescent="0.2">
      <c r="A391" s="444">
        <v>8</v>
      </c>
      <c r="B391" s="445" t="s">
        <v>907</v>
      </c>
      <c r="C391" s="412">
        <v>4410</v>
      </c>
      <c r="D391" s="455"/>
    </row>
    <row r="392" spans="1:4" ht="16" x14ac:dyDescent="0.2">
      <c r="A392" s="444">
        <v>8</v>
      </c>
      <c r="B392" s="445" t="s">
        <v>907</v>
      </c>
      <c r="C392" s="412">
        <v>4411</v>
      </c>
      <c r="D392" s="455"/>
    </row>
    <row r="393" spans="1:4" ht="16" x14ac:dyDescent="0.2">
      <c r="A393" s="444">
        <v>8</v>
      </c>
      <c r="B393" s="445" t="s">
        <v>907</v>
      </c>
      <c r="C393" s="412">
        <v>441231</v>
      </c>
      <c r="D393" s="455"/>
    </row>
    <row r="394" spans="1:4" ht="16" x14ac:dyDescent="0.2">
      <c r="A394" s="444">
        <v>8</v>
      </c>
      <c r="B394" s="445" t="s">
        <v>907</v>
      </c>
      <c r="C394" s="412">
        <v>441233</v>
      </c>
      <c r="D394" s="455"/>
    </row>
    <row r="395" spans="1:4" ht="16" x14ac:dyDescent="0.2">
      <c r="A395" s="444">
        <v>8</v>
      </c>
      <c r="B395" s="445" t="s">
        <v>907</v>
      </c>
      <c r="C395" s="412">
        <v>441234</v>
      </c>
      <c r="D395" s="455"/>
    </row>
    <row r="396" spans="1:4" ht="16" x14ac:dyDescent="0.2">
      <c r="A396" s="444">
        <v>8</v>
      </c>
      <c r="B396" s="445" t="s">
        <v>907</v>
      </c>
      <c r="C396" s="412">
        <v>441239</v>
      </c>
      <c r="D396" s="455"/>
    </row>
    <row r="397" spans="1:4" ht="16" x14ac:dyDescent="0.2">
      <c r="A397" s="444">
        <v>8</v>
      </c>
      <c r="B397" s="445" t="s">
        <v>907</v>
      </c>
      <c r="C397" s="412">
        <v>441294</v>
      </c>
      <c r="D397" s="455"/>
    </row>
    <row r="398" spans="1:4" ht="16" x14ac:dyDescent="0.2">
      <c r="A398" s="444">
        <v>8</v>
      </c>
      <c r="B398" s="445" t="s">
        <v>907</v>
      </c>
      <c r="C398" s="412">
        <v>441299</v>
      </c>
      <c r="D398" s="455"/>
    </row>
    <row r="399" spans="1:4" ht="16" x14ac:dyDescent="0.2">
      <c r="A399" s="444">
        <v>8</v>
      </c>
      <c r="B399" s="445" t="s">
        <v>908</v>
      </c>
      <c r="C399" s="412">
        <v>4410</v>
      </c>
      <c r="D399" s="455"/>
    </row>
    <row r="400" spans="1:4" ht="16" x14ac:dyDescent="0.2">
      <c r="A400" s="444">
        <v>8</v>
      </c>
      <c r="B400" s="445" t="s">
        <v>908</v>
      </c>
      <c r="C400" s="412">
        <v>4411</v>
      </c>
      <c r="D400" s="455"/>
    </row>
    <row r="401" spans="1:4" ht="16" x14ac:dyDescent="0.2">
      <c r="A401" s="444">
        <v>8</v>
      </c>
      <c r="B401" s="445" t="s">
        <v>908</v>
      </c>
      <c r="C401" s="412">
        <v>441231</v>
      </c>
      <c r="D401" s="455"/>
    </row>
    <row r="402" spans="1:4" ht="16" x14ac:dyDescent="0.2">
      <c r="A402" s="444">
        <v>8</v>
      </c>
      <c r="B402" s="445" t="s">
        <v>908</v>
      </c>
      <c r="C402" s="412">
        <v>441233</v>
      </c>
      <c r="D402" s="455"/>
    </row>
    <row r="403" spans="1:4" ht="16" x14ac:dyDescent="0.2">
      <c r="A403" s="444">
        <v>8</v>
      </c>
      <c r="B403" s="445" t="s">
        <v>908</v>
      </c>
      <c r="C403" s="412">
        <v>441234</v>
      </c>
      <c r="D403" s="455"/>
    </row>
    <row r="404" spans="1:4" ht="16" x14ac:dyDescent="0.2">
      <c r="A404" s="444">
        <v>8</v>
      </c>
      <c r="B404" s="445" t="s">
        <v>908</v>
      </c>
      <c r="C404" s="412">
        <v>441239</v>
      </c>
      <c r="D404" s="455"/>
    </row>
    <row r="405" spans="1:4" ht="16" x14ac:dyDescent="0.2">
      <c r="A405" s="444">
        <v>8</v>
      </c>
      <c r="B405" s="445" t="s">
        <v>908</v>
      </c>
      <c r="C405" s="412">
        <v>441241</v>
      </c>
      <c r="D405" s="455"/>
    </row>
    <row r="406" spans="1:4" ht="16" x14ac:dyDescent="0.2">
      <c r="A406" s="444">
        <v>8</v>
      </c>
      <c r="B406" s="445" t="s">
        <v>908</v>
      </c>
      <c r="C406" s="412">
        <v>441242</v>
      </c>
      <c r="D406" s="455"/>
    </row>
    <row r="407" spans="1:4" ht="16" x14ac:dyDescent="0.2">
      <c r="A407" s="444">
        <v>8</v>
      </c>
      <c r="B407" s="445" t="s">
        <v>908</v>
      </c>
      <c r="C407" s="412">
        <v>441249</v>
      </c>
      <c r="D407" s="455"/>
    </row>
    <row r="408" spans="1:4" ht="16" x14ac:dyDescent="0.2">
      <c r="A408" s="444">
        <v>8</v>
      </c>
      <c r="B408" s="445" t="s">
        <v>908</v>
      </c>
      <c r="C408" s="412">
        <v>441251</v>
      </c>
      <c r="D408" s="455"/>
    </row>
    <row r="409" spans="1:4" ht="16" x14ac:dyDescent="0.2">
      <c r="A409" s="444">
        <v>8</v>
      </c>
      <c r="B409" s="445" t="s">
        <v>908</v>
      </c>
      <c r="C409" s="412">
        <v>441252</v>
      </c>
      <c r="D409" s="455"/>
    </row>
    <row r="410" spans="1:4" ht="16" x14ac:dyDescent="0.2">
      <c r="A410" s="444">
        <v>8</v>
      </c>
      <c r="B410" s="445" t="s">
        <v>908</v>
      </c>
      <c r="C410" s="412">
        <v>441259</v>
      </c>
      <c r="D410" s="455"/>
    </row>
    <row r="411" spans="1:4" ht="16" x14ac:dyDescent="0.2">
      <c r="A411" s="444">
        <v>8</v>
      </c>
      <c r="B411" s="445" t="s">
        <v>908</v>
      </c>
      <c r="C411" s="412">
        <v>441291</v>
      </c>
      <c r="D411" s="455"/>
    </row>
    <row r="412" spans="1:4" ht="16" x14ac:dyDescent="0.2">
      <c r="A412" s="444">
        <v>8</v>
      </c>
      <c r="B412" s="445" t="s">
        <v>908</v>
      </c>
      <c r="C412" s="412">
        <v>441292</v>
      </c>
      <c r="D412" s="455"/>
    </row>
    <row r="413" spans="1:4" ht="16" thickBot="1" x14ac:dyDescent="0.25">
      <c r="A413" s="444">
        <v>8</v>
      </c>
      <c r="B413" s="514" t="s">
        <v>908</v>
      </c>
      <c r="C413" s="446">
        <v>441299</v>
      </c>
      <c r="D413" s="416"/>
    </row>
    <row r="414" spans="1:4" ht="17" thickTop="1" x14ac:dyDescent="0.2">
      <c r="A414" s="462">
        <v>8.1</v>
      </c>
      <c r="B414" s="463" t="s">
        <v>903</v>
      </c>
      <c r="C414" s="464">
        <v>441213</v>
      </c>
      <c r="D414" s="455"/>
    </row>
    <row r="415" spans="1:4" ht="16" x14ac:dyDescent="0.2">
      <c r="A415" s="448">
        <v>8.1</v>
      </c>
      <c r="B415" s="449" t="s">
        <v>903</v>
      </c>
      <c r="C415" s="423">
        <v>441214</v>
      </c>
      <c r="D415" s="455"/>
    </row>
    <row r="416" spans="1:4" ht="16" x14ac:dyDescent="0.2">
      <c r="A416" s="448">
        <v>8.1</v>
      </c>
      <c r="B416" s="449" t="s">
        <v>903</v>
      </c>
      <c r="C416" s="423">
        <v>441219</v>
      </c>
      <c r="D416" s="455"/>
    </row>
    <row r="417" spans="1:4" ht="16" x14ac:dyDescent="0.2">
      <c r="A417" s="448">
        <v>8.1</v>
      </c>
      <c r="B417" s="449" t="s">
        <v>903</v>
      </c>
      <c r="C417" s="427">
        <v>441299</v>
      </c>
      <c r="D417" s="438" t="s">
        <v>911</v>
      </c>
    </row>
    <row r="418" spans="1:4" ht="16" x14ac:dyDescent="0.2">
      <c r="A418" s="414">
        <v>8.1</v>
      </c>
      <c r="B418" s="415" t="s">
        <v>905</v>
      </c>
      <c r="C418" s="443" t="s">
        <v>950</v>
      </c>
      <c r="D418" s="455"/>
    </row>
    <row r="419" spans="1:4" ht="16" x14ac:dyDescent="0.2">
      <c r="A419" s="417">
        <v>8.1</v>
      </c>
      <c r="B419" s="418" t="s">
        <v>905</v>
      </c>
      <c r="C419" s="456" t="s">
        <v>951</v>
      </c>
      <c r="D419" s="455"/>
    </row>
    <row r="420" spans="1:4" ht="16" x14ac:dyDescent="0.2">
      <c r="A420" s="417">
        <v>8.1</v>
      </c>
      <c r="B420" s="418" t="s">
        <v>905</v>
      </c>
      <c r="C420" s="456" t="s">
        <v>952</v>
      </c>
      <c r="D420" s="455"/>
    </row>
    <row r="421" spans="1:4" ht="16" x14ac:dyDescent="0.2">
      <c r="A421" s="417">
        <v>8.1</v>
      </c>
      <c r="B421" s="418" t="s">
        <v>905</v>
      </c>
      <c r="C421" s="456" t="s">
        <v>953</v>
      </c>
      <c r="D421" s="455"/>
    </row>
    <row r="422" spans="1:4" ht="16" x14ac:dyDescent="0.2">
      <c r="A422" s="417">
        <v>8.1</v>
      </c>
      <c r="B422" s="418" t="s">
        <v>905</v>
      </c>
      <c r="C422" s="456" t="s">
        <v>948</v>
      </c>
      <c r="D422" s="455"/>
    </row>
    <row r="423" spans="1:4" ht="16" x14ac:dyDescent="0.2">
      <c r="A423" s="448">
        <v>8.1</v>
      </c>
      <c r="B423" s="449" t="s">
        <v>906</v>
      </c>
      <c r="C423" s="450">
        <v>441231</v>
      </c>
      <c r="D423" s="455"/>
    </row>
    <row r="424" spans="1:4" ht="16" x14ac:dyDescent="0.2">
      <c r="A424" s="448">
        <v>8.1</v>
      </c>
      <c r="B424" s="449" t="s">
        <v>906</v>
      </c>
      <c r="C424" s="450">
        <v>441232</v>
      </c>
      <c r="D424" s="455"/>
    </row>
    <row r="425" spans="1:4" ht="16" x14ac:dyDescent="0.2">
      <c r="A425" s="448">
        <v>8.1</v>
      </c>
      <c r="B425" s="449" t="s">
        <v>906</v>
      </c>
      <c r="C425" s="450">
        <v>441239</v>
      </c>
      <c r="D425" s="455"/>
    </row>
    <row r="426" spans="1:4" ht="16" x14ac:dyDescent="0.2">
      <c r="A426" s="448">
        <v>8.1</v>
      </c>
      <c r="B426" s="449" t="s">
        <v>906</v>
      </c>
      <c r="C426" s="450">
        <v>441294</v>
      </c>
      <c r="D426" s="455"/>
    </row>
    <row r="427" spans="1:4" ht="16" x14ac:dyDescent="0.2">
      <c r="A427" s="448">
        <v>8.1</v>
      </c>
      <c r="B427" s="449" t="s">
        <v>906</v>
      </c>
      <c r="C427" s="450">
        <v>441299</v>
      </c>
      <c r="D427" s="455"/>
    </row>
    <row r="428" spans="1:4" ht="16" x14ac:dyDescent="0.2">
      <c r="A428" s="448">
        <v>8.1</v>
      </c>
      <c r="B428" s="449" t="s">
        <v>907</v>
      </c>
      <c r="C428" s="450">
        <v>441231</v>
      </c>
      <c r="D428" s="455"/>
    </row>
    <row r="429" spans="1:4" ht="16" x14ac:dyDescent="0.2">
      <c r="A429" s="448">
        <v>8.1</v>
      </c>
      <c r="B429" s="449" t="s">
        <v>907</v>
      </c>
      <c r="C429" s="450">
        <v>441233</v>
      </c>
      <c r="D429" s="455"/>
    </row>
    <row r="430" spans="1:4" ht="16" x14ac:dyDescent="0.2">
      <c r="A430" s="448">
        <v>8.1</v>
      </c>
      <c r="B430" s="449" t="s">
        <v>907</v>
      </c>
      <c r="C430" s="450">
        <v>441234</v>
      </c>
      <c r="D430" s="455"/>
    </row>
    <row r="431" spans="1:4" ht="16" x14ac:dyDescent="0.2">
      <c r="A431" s="448">
        <v>8.1</v>
      </c>
      <c r="B431" s="449" t="s">
        <v>907</v>
      </c>
      <c r="C431" s="450">
        <v>441239</v>
      </c>
      <c r="D431" s="455"/>
    </row>
    <row r="432" spans="1:4" ht="16" x14ac:dyDescent="0.2">
      <c r="A432" s="448">
        <v>8.1</v>
      </c>
      <c r="B432" s="449" t="s">
        <v>907</v>
      </c>
      <c r="C432" s="450">
        <v>441294</v>
      </c>
      <c r="D432" s="455"/>
    </row>
    <row r="433" spans="1:4" ht="16" x14ac:dyDescent="0.2">
      <c r="A433" s="448">
        <v>8.1</v>
      </c>
      <c r="B433" s="449" t="s">
        <v>907</v>
      </c>
      <c r="C433" s="455">
        <v>441299</v>
      </c>
      <c r="D433" s="455"/>
    </row>
    <row r="434" spans="1:4" ht="16" x14ac:dyDescent="0.2">
      <c r="A434" s="448">
        <v>8.1</v>
      </c>
      <c r="B434" s="449" t="s">
        <v>908</v>
      </c>
      <c r="C434" s="450">
        <v>441231</v>
      </c>
      <c r="D434" s="455"/>
    </row>
    <row r="435" spans="1:4" ht="16" x14ac:dyDescent="0.2">
      <c r="A435" s="448">
        <v>8.1</v>
      </c>
      <c r="B435" s="449" t="s">
        <v>908</v>
      </c>
      <c r="C435" s="450">
        <v>441233</v>
      </c>
      <c r="D435" s="455"/>
    </row>
    <row r="436" spans="1:4" ht="16" x14ac:dyDescent="0.2">
      <c r="A436" s="448">
        <v>8.1</v>
      </c>
      <c r="B436" s="449" t="s">
        <v>908</v>
      </c>
      <c r="C436" s="450">
        <v>441234</v>
      </c>
      <c r="D436" s="455"/>
    </row>
    <row r="437" spans="1:4" ht="16" x14ac:dyDescent="0.2">
      <c r="A437" s="448">
        <v>8.1</v>
      </c>
      <c r="B437" s="449" t="s">
        <v>908</v>
      </c>
      <c r="C437" s="450">
        <v>441239</v>
      </c>
      <c r="D437" s="455"/>
    </row>
    <row r="438" spans="1:4" ht="16" x14ac:dyDescent="0.2">
      <c r="A438" s="448">
        <v>8.1</v>
      </c>
      <c r="B438" s="449" t="s">
        <v>908</v>
      </c>
      <c r="C438" s="450">
        <v>441241</v>
      </c>
      <c r="D438" s="455"/>
    </row>
    <row r="439" spans="1:4" ht="16" x14ac:dyDescent="0.2">
      <c r="A439" s="448">
        <v>8.1</v>
      </c>
      <c r="B439" s="449" t="s">
        <v>908</v>
      </c>
      <c r="C439" s="450">
        <v>441242</v>
      </c>
      <c r="D439" s="455"/>
    </row>
    <row r="440" spans="1:4" ht="16" x14ac:dyDescent="0.2">
      <c r="A440" s="448">
        <v>8.1</v>
      </c>
      <c r="B440" s="449" t="s">
        <v>908</v>
      </c>
      <c r="C440" s="450">
        <v>441249</v>
      </c>
      <c r="D440" s="455"/>
    </row>
    <row r="441" spans="1:4" ht="16" x14ac:dyDescent="0.2">
      <c r="A441" s="448">
        <v>8.1</v>
      </c>
      <c r="B441" s="449" t="s">
        <v>908</v>
      </c>
      <c r="C441" s="450">
        <v>441251</v>
      </c>
      <c r="D441" s="455"/>
    </row>
    <row r="442" spans="1:4" ht="16" x14ac:dyDescent="0.2">
      <c r="A442" s="448">
        <v>8.1</v>
      </c>
      <c r="B442" s="449" t="s">
        <v>908</v>
      </c>
      <c r="C442" s="450">
        <v>441252</v>
      </c>
      <c r="D442" s="455"/>
    </row>
    <row r="443" spans="1:4" ht="16" x14ac:dyDescent="0.2">
      <c r="A443" s="448">
        <v>8.1</v>
      </c>
      <c r="B443" s="449" t="s">
        <v>908</v>
      </c>
      <c r="C443" s="450">
        <v>441259</v>
      </c>
      <c r="D443" s="455"/>
    </row>
    <row r="444" spans="1:4" ht="16" x14ac:dyDescent="0.2">
      <c r="A444" s="448">
        <v>8.1</v>
      </c>
      <c r="B444" s="449" t="s">
        <v>908</v>
      </c>
      <c r="C444" s="450">
        <v>441291</v>
      </c>
      <c r="D444" s="455"/>
    </row>
    <row r="445" spans="1:4" ht="16" x14ac:dyDescent="0.2">
      <c r="A445" s="448">
        <v>8.1</v>
      </c>
      <c r="B445" s="449" t="s">
        <v>908</v>
      </c>
      <c r="C445" s="450">
        <v>441292</v>
      </c>
      <c r="D445" s="455"/>
    </row>
    <row r="446" spans="1:4" ht="16" thickBot="1" x14ac:dyDescent="0.25">
      <c r="A446" s="444">
        <v>8.1</v>
      </c>
      <c r="B446" s="514" t="s">
        <v>908</v>
      </c>
      <c r="C446" s="446">
        <v>441299</v>
      </c>
      <c r="D446" s="416"/>
    </row>
    <row r="447" spans="1:4" ht="17" thickTop="1" x14ac:dyDescent="0.2">
      <c r="A447" s="462" t="s">
        <v>430</v>
      </c>
      <c r="B447" s="463" t="s">
        <v>903</v>
      </c>
      <c r="C447" s="464">
        <v>441219</v>
      </c>
      <c r="D447" s="455"/>
    </row>
    <row r="448" spans="1:4" ht="16" x14ac:dyDescent="0.2">
      <c r="A448" s="448" t="s">
        <v>430</v>
      </c>
      <c r="B448" s="449" t="s">
        <v>903</v>
      </c>
      <c r="C448" s="457">
        <v>441299</v>
      </c>
      <c r="D448" s="438" t="s">
        <v>911</v>
      </c>
    </row>
    <row r="449" spans="1:4" ht="16" x14ac:dyDescent="0.2">
      <c r="A449" s="417" t="s">
        <v>430</v>
      </c>
      <c r="B449" s="418" t="s">
        <v>905</v>
      </c>
      <c r="C449" s="456" t="s">
        <v>952</v>
      </c>
      <c r="D449" s="416"/>
    </row>
    <row r="450" spans="1:4" ht="16" x14ac:dyDescent="0.2">
      <c r="A450" s="448" t="s">
        <v>430</v>
      </c>
      <c r="B450" s="449" t="s">
        <v>905</v>
      </c>
      <c r="C450" s="457">
        <v>441294</v>
      </c>
      <c r="D450" s="438" t="s">
        <v>911</v>
      </c>
    </row>
    <row r="451" spans="1:4" ht="16" x14ac:dyDescent="0.2">
      <c r="A451" s="448" t="s">
        <v>430</v>
      </c>
      <c r="B451" s="449" t="s">
        <v>905</v>
      </c>
      <c r="C451" s="457">
        <v>441299</v>
      </c>
      <c r="D451" s="438" t="s">
        <v>911</v>
      </c>
    </row>
    <row r="452" spans="1:4" ht="16" x14ac:dyDescent="0.2">
      <c r="A452" s="419" t="s">
        <v>430</v>
      </c>
      <c r="B452" s="420" t="s">
        <v>906</v>
      </c>
      <c r="C452" s="423" t="s">
        <v>952</v>
      </c>
      <c r="D452" s="416"/>
    </row>
    <row r="453" spans="1:4" ht="16" x14ac:dyDescent="0.2">
      <c r="A453" s="419" t="s">
        <v>430</v>
      </c>
      <c r="B453" s="420" t="s">
        <v>906</v>
      </c>
      <c r="C453" s="427">
        <v>441294</v>
      </c>
      <c r="D453" s="438" t="s">
        <v>911</v>
      </c>
    </row>
    <row r="454" spans="1:4" ht="16" x14ac:dyDescent="0.2">
      <c r="A454" s="419" t="s">
        <v>430</v>
      </c>
      <c r="B454" s="420" t="s">
        <v>906</v>
      </c>
      <c r="C454" s="427">
        <v>441299</v>
      </c>
      <c r="D454" s="438" t="s">
        <v>911</v>
      </c>
    </row>
    <row r="455" spans="1:4" ht="16" x14ac:dyDescent="0.2">
      <c r="A455" s="419" t="s">
        <v>430</v>
      </c>
      <c r="B455" s="420" t="s">
        <v>907</v>
      </c>
      <c r="C455" s="423">
        <v>441239</v>
      </c>
      <c r="D455" s="455"/>
    </row>
    <row r="456" spans="1:4" ht="16" x14ac:dyDescent="0.2">
      <c r="A456" s="419" t="s">
        <v>430</v>
      </c>
      <c r="B456" s="420" t="s">
        <v>907</v>
      </c>
      <c r="C456" s="427">
        <v>441294</v>
      </c>
      <c r="D456" s="438" t="s">
        <v>911</v>
      </c>
    </row>
    <row r="457" spans="1:4" ht="16" x14ac:dyDescent="0.2">
      <c r="A457" s="419" t="s">
        <v>430</v>
      </c>
      <c r="B457" s="420" t="s">
        <v>907</v>
      </c>
      <c r="C457" s="427">
        <v>441299</v>
      </c>
      <c r="D457" s="438" t="s">
        <v>911</v>
      </c>
    </row>
    <row r="458" spans="1:4" ht="16" x14ac:dyDescent="0.2">
      <c r="A458" s="419" t="s">
        <v>430</v>
      </c>
      <c r="B458" s="514" t="s">
        <v>908</v>
      </c>
      <c r="C458" s="450">
        <v>441239</v>
      </c>
      <c r="D458" s="416"/>
    </row>
    <row r="459" spans="1:4" ht="16" x14ac:dyDescent="0.2">
      <c r="A459" s="419" t="s">
        <v>430</v>
      </c>
      <c r="B459" s="514" t="s">
        <v>908</v>
      </c>
      <c r="C459" s="450">
        <v>441249</v>
      </c>
      <c r="D459" s="416"/>
    </row>
    <row r="460" spans="1:4" ht="16" x14ac:dyDescent="0.2">
      <c r="A460" s="419" t="s">
        <v>430</v>
      </c>
      <c r="B460" s="514" t="s">
        <v>908</v>
      </c>
      <c r="C460" s="450">
        <v>441259</v>
      </c>
      <c r="D460" s="416"/>
    </row>
    <row r="461" spans="1:4" ht="17" thickBot="1" x14ac:dyDescent="0.25">
      <c r="A461" s="444" t="s">
        <v>430</v>
      </c>
      <c r="B461" s="514" t="s">
        <v>908</v>
      </c>
      <c r="C461" s="446">
        <v>441299</v>
      </c>
      <c r="D461" s="416"/>
    </row>
    <row r="462" spans="1:4" ht="17" thickTop="1" x14ac:dyDescent="0.2">
      <c r="A462" s="432" t="s">
        <v>215</v>
      </c>
      <c r="B462" s="433" t="s">
        <v>903</v>
      </c>
      <c r="C462" s="472">
        <v>441213</v>
      </c>
      <c r="D462" s="455"/>
    </row>
    <row r="463" spans="1:4" ht="16" x14ac:dyDescent="0.2">
      <c r="A463" s="419" t="s">
        <v>215</v>
      </c>
      <c r="B463" s="420" t="s">
        <v>903</v>
      </c>
      <c r="C463" s="423">
        <v>441214</v>
      </c>
      <c r="D463" s="455"/>
    </row>
    <row r="464" spans="1:4" ht="16" x14ac:dyDescent="0.2">
      <c r="A464" s="419" t="s">
        <v>215</v>
      </c>
      <c r="B464" s="420" t="s">
        <v>903</v>
      </c>
      <c r="C464" s="427">
        <v>441299</v>
      </c>
      <c r="D464" s="438" t="s">
        <v>911</v>
      </c>
    </row>
    <row r="465" spans="1:4" ht="16" x14ac:dyDescent="0.2">
      <c r="A465" s="414" t="s">
        <v>215</v>
      </c>
      <c r="B465" s="415" t="s">
        <v>905</v>
      </c>
      <c r="C465" s="443" t="s">
        <v>950</v>
      </c>
      <c r="D465" s="416"/>
    </row>
    <row r="466" spans="1:4" ht="16" x14ac:dyDescent="0.2">
      <c r="A466" s="417" t="s">
        <v>215</v>
      </c>
      <c r="B466" s="418" t="s">
        <v>905</v>
      </c>
      <c r="C466" s="456" t="s">
        <v>951</v>
      </c>
      <c r="D466" s="416"/>
    </row>
    <row r="467" spans="1:4" ht="16" x14ac:dyDescent="0.2">
      <c r="A467" s="417" t="s">
        <v>215</v>
      </c>
      <c r="B467" s="418" t="s">
        <v>905</v>
      </c>
      <c r="C467" s="466" t="s">
        <v>953</v>
      </c>
      <c r="D467" s="421" t="s">
        <v>911</v>
      </c>
    </row>
    <row r="468" spans="1:4" ht="16" x14ac:dyDescent="0.2">
      <c r="A468" s="417" t="s">
        <v>215</v>
      </c>
      <c r="B468" s="418" t="s">
        <v>905</v>
      </c>
      <c r="C468" s="466" t="s">
        <v>948</v>
      </c>
      <c r="D468" s="421" t="s">
        <v>911</v>
      </c>
    </row>
    <row r="469" spans="1:4" ht="16" x14ac:dyDescent="0.2">
      <c r="A469" s="417" t="s">
        <v>215</v>
      </c>
      <c r="B469" s="418" t="s">
        <v>906</v>
      </c>
      <c r="C469" s="456" t="s">
        <v>950</v>
      </c>
      <c r="D469" s="416"/>
    </row>
    <row r="470" spans="1:4" ht="16" x14ac:dyDescent="0.2">
      <c r="A470" s="417" t="s">
        <v>215</v>
      </c>
      <c r="B470" s="418" t="s">
        <v>906</v>
      </c>
      <c r="C470" s="456" t="s">
        <v>951</v>
      </c>
      <c r="D470" s="416"/>
    </row>
    <row r="471" spans="1:4" ht="16" x14ac:dyDescent="0.2">
      <c r="A471" s="417" t="s">
        <v>215</v>
      </c>
      <c r="B471" s="418" t="s">
        <v>906</v>
      </c>
      <c r="C471" s="466" t="s">
        <v>953</v>
      </c>
      <c r="D471" s="421" t="s">
        <v>911</v>
      </c>
    </row>
    <row r="472" spans="1:4" ht="16" x14ac:dyDescent="0.2">
      <c r="A472" s="444" t="s">
        <v>215</v>
      </c>
      <c r="B472" s="445" t="s">
        <v>906</v>
      </c>
      <c r="C472" s="459" t="s">
        <v>948</v>
      </c>
      <c r="D472" s="421" t="s">
        <v>911</v>
      </c>
    </row>
    <row r="473" spans="1:4" ht="16" x14ac:dyDescent="0.2">
      <c r="A473" s="444" t="s">
        <v>215</v>
      </c>
      <c r="B473" s="445" t="s">
        <v>907</v>
      </c>
      <c r="C473" s="446">
        <v>441231</v>
      </c>
      <c r="D473" s="416"/>
    </row>
    <row r="474" spans="1:4" ht="16" x14ac:dyDescent="0.2">
      <c r="A474" s="444" t="s">
        <v>215</v>
      </c>
      <c r="B474" s="445" t="s">
        <v>907</v>
      </c>
      <c r="C474" s="446">
        <v>441233</v>
      </c>
      <c r="D474" s="416"/>
    </row>
    <row r="475" spans="1:4" ht="16" x14ac:dyDescent="0.2">
      <c r="A475" s="444" t="s">
        <v>215</v>
      </c>
      <c r="B475" s="445" t="s">
        <v>907</v>
      </c>
      <c r="C475" s="446">
        <v>441234</v>
      </c>
      <c r="D475" s="416"/>
    </row>
    <row r="476" spans="1:4" ht="16" x14ac:dyDescent="0.2">
      <c r="A476" s="444" t="s">
        <v>215</v>
      </c>
      <c r="B476" s="445" t="s">
        <v>907</v>
      </c>
      <c r="C476" s="459">
        <v>441294</v>
      </c>
      <c r="D476" s="421" t="s">
        <v>911</v>
      </c>
    </row>
    <row r="477" spans="1:4" ht="16" x14ac:dyDescent="0.2">
      <c r="A477" s="444" t="s">
        <v>215</v>
      </c>
      <c r="B477" s="445" t="s">
        <v>907</v>
      </c>
      <c r="C477" s="459">
        <v>441299</v>
      </c>
      <c r="D477" s="421" t="s">
        <v>911</v>
      </c>
    </row>
    <row r="478" spans="1:4" ht="16" x14ac:dyDescent="0.2">
      <c r="A478" s="444" t="s">
        <v>215</v>
      </c>
      <c r="B478" s="514" t="s">
        <v>908</v>
      </c>
      <c r="C478" s="446">
        <v>441233</v>
      </c>
      <c r="D478" s="416"/>
    </row>
    <row r="479" spans="1:4" ht="16" x14ac:dyDescent="0.2">
      <c r="A479" s="444" t="s">
        <v>215</v>
      </c>
      <c r="B479" s="514" t="s">
        <v>908</v>
      </c>
      <c r="C479" s="446">
        <v>441234</v>
      </c>
      <c r="D479" s="416"/>
    </row>
    <row r="480" spans="1:4" ht="16" x14ac:dyDescent="0.2">
      <c r="A480" s="444" t="s">
        <v>215</v>
      </c>
      <c r="B480" s="514" t="s">
        <v>908</v>
      </c>
      <c r="C480" s="446">
        <v>441242</v>
      </c>
      <c r="D480" s="416"/>
    </row>
    <row r="481" spans="1:4" ht="16" x14ac:dyDescent="0.2">
      <c r="A481" s="444" t="s">
        <v>215</v>
      </c>
      <c r="B481" s="514" t="s">
        <v>908</v>
      </c>
      <c r="C481" s="446">
        <v>441252</v>
      </c>
      <c r="D481" s="416"/>
    </row>
    <row r="482" spans="1:4" ht="17" thickBot="1" x14ac:dyDescent="0.25">
      <c r="A482" s="444" t="s">
        <v>215</v>
      </c>
      <c r="B482" s="514" t="s">
        <v>908</v>
      </c>
      <c r="C482" s="446">
        <v>441292</v>
      </c>
      <c r="D482" s="416"/>
    </row>
    <row r="483" spans="1:4" ht="17" thickTop="1" x14ac:dyDescent="0.2">
      <c r="A483" s="462" t="s">
        <v>218</v>
      </c>
      <c r="B483" s="463" t="s">
        <v>903</v>
      </c>
      <c r="C483" s="464">
        <v>441213</v>
      </c>
      <c r="D483" s="416"/>
    </row>
    <row r="484" spans="1:4" ht="16" x14ac:dyDescent="0.2">
      <c r="A484" s="448" t="s">
        <v>218</v>
      </c>
      <c r="B484" s="449" t="s">
        <v>903</v>
      </c>
      <c r="C484" s="457">
        <v>441214</v>
      </c>
      <c r="D484" s="421" t="s">
        <v>911</v>
      </c>
    </row>
    <row r="485" spans="1:4" ht="16" x14ac:dyDescent="0.2">
      <c r="A485" s="448" t="s">
        <v>218</v>
      </c>
      <c r="B485" s="449" t="s">
        <v>903</v>
      </c>
      <c r="C485" s="427">
        <v>441299</v>
      </c>
      <c r="D485" s="421" t="s">
        <v>911</v>
      </c>
    </row>
    <row r="486" spans="1:4" ht="16" x14ac:dyDescent="0.2">
      <c r="A486" s="414" t="s">
        <v>218</v>
      </c>
      <c r="B486" s="415" t="s">
        <v>905</v>
      </c>
      <c r="C486" s="443" t="s">
        <v>950</v>
      </c>
      <c r="D486" s="416"/>
    </row>
    <row r="487" spans="1:4" ht="16" x14ac:dyDescent="0.2">
      <c r="A487" s="417" t="s">
        <v>218</v>
      </c>
      <c r="B487" s="418" t="s">
        <v>905</v>
      </c>
      <c r="C487" s="466" t="s">
        <v>951</v>
      </c>
      <c r="D487" s="421" t="s">
        <v>911</v>
      </c>
    </row>
    <row r="488" spans="1:4" ht="16" x14ac:dyDescent="0.2">
      <c r="A488" s="417" t="s">
        <v>218</v>
      </c>
      <c r="B488" s="418" t="s">
        <v>905</v>
      </c>
      <c r="C488" s="466" t="s">
        <v>953</v>
      </c>
      <c r="D488" s="438" t="s">
        <v>911</v>
      </c>
    </row>
    <row r="489" spans="1:4" ht="16" x14ac:dyDescent="0.2">
      <c r="A489" s="417" t="s">
        <v>218</v>
      </c>
      <c r="B489" s="418" t="s">
        <v>905</v>
      </c>
      <c r="C489" s="466" t="s">
        <v>948</v>
      </c>
      <c r="D489" s="438" t="s">
        <v>911</v>
      </c>
    </row>
    <row r="490" spans="1:4" ht="16" x14ac:dyDescent="0.2">
      <c r="A490" s="417" t="s">
        <v>218</v>
      </c>
      <c r="B490" s="418" t="s">
        <v>906</v>
      </c>
      <c r="C490" s="456" t="s">
        <v>950</v>
      </c>
      <c r="D490" s="416"/>
    </row>
    <row r="491" spans="1:4" ht="16" x14ac:dyDescent="0.2">
      <c r="A491" s="417" t="s">
        <v>218</v>
      </c>
      <c r="B491" s="418" t="s">
        <v>906</v>
      </c>
      <c r="C491" s="466" t="s">
        <v>951</v>
      </c>
      <c r="D491" s="438" t="s">
        <v>911</v>
      </c>
    </row>
    <row r="492" spans="1:4" ht="16" x14ac:dyDescent="0.2">
      <c r="A492" s="417" t="s">
        <v>218</v>
      </c>
      <c r="B492" s="418" t="s">
        <v>906</v>
      </c>
      <c r="C492" s="466" t="s">
        <v>953</v>
      </c>
      <c r="D492" s="438" t="s">
        <v>911</v>
      </c>
    </row>
    <row r="493" spans="1:4" ht="16" x14ac:dyDescent="0.2">
      <c r="A493" s="444" t="s">
        <v>218</v>
      </c>
      <c r="B493" s="445" t="s">
        <v>906</v>
      </c>
      <c r="C493" s="459" t="s">
        <v>948</v>
      </c>
      <c r="D493" s="438" t="s">
        <v>911</v>
      </c>
    </row>
    <row r="494" spans="1:4" ht="16" x14ac:dyDescent="0.2">
      <c r="A494" s="444" t="s">
        <v>218</v>
      </c>
      <c r="B494" s="445" t="s">
        <v>907</v>
      </c>
      <c r="C494" s="446">
        <v>441231</v>
      </c>
      <c r="D494" s="455"/>
    </row>
    <row r="495" spans="1:4" ht="16" x14ac:dyDescent="0.2">
      <c r="A495" s="444" t="s">
        <v>218</v>
      </c>
      <c r="B495" s="445" t="s">
        <v>907</v>
      </c>
      <c r="C495" s="459">
        <v>441294</v>
      </c>
      <c r="D495" s="438" t="s">
        <v>911</v>
      </c>
    </row>
    <row r="496" spans="1:4" ht="16" x14ac:dyDescent="0.2">
      <c r="A496" s="444" t="s">
        <v>218</v>
      </c>
      <c r="B496" s="445" t="s">
        <v>907</v>
      </c>
      <c r="C496" s="459">
        <v>441299</v>
      </c>
      <c r="D496" s="438" t="s">
        <v>911</v>
      </c>
    </row>
    <row r="497" spans="1:4" ht="16" x14ac:dyDescent="0.2">
      <c r="A497" s="444" t="s">
        <v>218</v>
      </c>
      <c r="B497" s="514" t="s">
        <v>908</v>
      </c>
      <c r="C497" s="446">
        <v>441231</v>
      </c>
      <c r="D497" s="455"/>
    </row>
    <row r="498" spans="1:4" ht="16" x14ac:dyDescent="0.2">
      <c r="A498" s="444" t="s">
        <v>218</v>
      </c>
      <c r="B498" s="514" t="s">
        <v>908</v>
      </c>
      <c r="C498" s="446">
        <v>441241</v>
      </c>
      <c r="D498" s="455"/>
    </row>
    <row r="499" spans="1:4" ht="16" x14ac:dyDescent="0.2">
      <c r="A499" s="444" t="s">
        <v>218</v>
      </c>
      <c r="B499" s="514" t="s">
        <v>908</v>
      </c>
      <c r="C499" s="446">
        <v>441251</v>
      </c>
      <c r="D499" s="455"/>
    </row>
    <row r="500" spans="1:4" ht="17" thickBot="1" x14ac:dyDescent="0.25">
      <c r="A500" s="451" t="s">
        <v>218</v>
      </c>
      <c r="B500" s="1366" t="s">
        <v>908</v>
      </c>
      <c r="C500" s="453">
        <v>441291</v>
      </c>
      <c r="D500" s="455"/>
    </row>
    <row r="501" spans="1:4" ht="17" thickTop="1" x14ac:dyDescent="0.2">
      <c r="A501" s="462" t="s">
        <v>219</v>
      </c>
      <c r="B501" s="463" t="s">
        <v>906</v>
      </c>
      <c r="C501" s="457">
        <v>441299</v>
      </c>
      <c r="D501" s="438" t="s">
        <v>911</v>
      </c>
    </row>
    <row r="502" spans="1:4" ht="16" x14ac:dyDescent="0.2">
      <c r="A502" s="1367" t="s">
        <v>219</v>
      </c>
      <c r="B502" s="514" t="s">
        <v>907</v>
      </c>
      <c r="C502" s="459">
        <v>441299</v>
      </c>
      <c r="D502" s="438" t="s">
        <v>911</v>
      </c>
    </row>
    <row r="503" spans="1:4" ht="16" x14ac:dyDescent="0.2">
      <c r="A503" s="444" t="s">
        <v>219</v>
      </c>
      <c r="B503" s="514" t="s">
        <v>908</v>
      </c>
      <c r="C503" s="446">
        <v>441241</v>
      </c>
      <c r="D503" s="455"/>
    </row>
    <row r="504" spans="1:4" ht="16" x14ac:dyDescent="0.2">
      <c r="A504" s="444" t="s">
        <v>219</v>
      </c>
      <c r="B504" s="514" t="s">
        <v>908</v>
      </c>
      <c r="C504" s="446">
        <v>441242</v>
      </c>
      <c r="D504" s="455"/>
    </row>
    <row r="505" spans="1:4" ht="17" thickBot="1" x14ac:dyDescent="0.25">
      <c r="A505" s="451" t="s">
        <v>219</v>
      </c>
      <c r="B505" s="1365" t="s">
        <v>908</v>
      </c>
      <c r="C505" s="453">
        <v>441249</v>
      </c>
      <c r="D505" s="455"/>
    </row>
    <row r="506" spans="1:4" ht="17" thickTop="1" x14ac:dyDescent="0.2">
      <c r="A506" s="462" t="s">
        <v>222</v>
      </c>
      <c r="B506" s="463" t="s">
        <v>906</v>
      </c>
      <c r="C506" s="465">
        <v>441299</v>
      </c>
      <c r="D506" s="438" t="s">
        <v>911</v>
      </c>
    </row>
    <row r="507" spans="1:4" ht="16" x14ac:dyDescent="0.2">
      <c r="A507" s="1367" t="s">
        <v>222</v>
      </c>
      <c r="B507" s="514" t="s">
        <v>907</v>
      </c>
      <c r="C507" s="459">
        <v>441299</v>
      </c>
      <c r="D507" s="438" t="s">
        <v>911</v>
      </c>
    </row>
    <row r="508" spans="1:4" ht="16" thickBot="1" x14ac:dyDescent="0.2">
      <c r="A508" s="1368" t="s">
        <v>222</v>
      </c>
      <c r="B508" s="1365" t="s">
        <v>908</v>
      </c>
      <c r="C508" s="475">
        <v>441249</v>
      </c>
      <c r="D508" s="1369"/>
    </row>
    <row r="509" spans="1:4" ht="17" thickTop="1" x14ac:dyDescent="0.2">
      <c r="A509" s="462" t="s">
        <v>223</v>
      </c>
      <c r="B509" s="463" t="s">
        <v>906</v>
      </c>
      <c r="C509" s="465">
        <v>441299</v>
      </c>
      <c r="D509" s="438" t="s">
        <v>911</v>
      </c>
    </row>
    <row r="510" spans="1:4" ht="16" x14ac:dyDescent="0.2">
      <c r="A510" s="1367" t="s">
        <v>223</v>
      </c>
      <c r="B510" s="514" t="s">
        <v>907</v>
      </c>
      <c r="C510" s="459">
        <v>441299</v>
      </c>
      <c r="D510" s="438" t="s">
        <v>911</v>
      </c>
    </row>
    <row r="511" spans="1:4" ht="16" x14ac:dyDescent="0.2">
      <c r="A511" s="444" t="s">
        <v>223</v>
      </c>
      <c r="B511" s="514" t="s">
        <v>908</v>
      </c>
      <c r="C511" s="446">
        <v>441241</v>
      </c>
      <c r="D511" s="455"/>
    </row>
    <row r="512" spans="1:4" ht="17" thickBot="1" x14ac:dyDescent="0.25">
      <c r="A512" s="451" t="s">
        <v>223</v>
      </c>
      <c r="B512" s="1365" t="s">
        <v>908</v>
      </c>
      <c r="C512" s="453">
        <v>441242</v>
      </c>
      <c r="D512" s="455"/>
    </row>
    <row r="513" spans="1:4" ht="17" thickTop="1" x14ac:dyDescent="0.2">
      <c r="A513" s="419" t="s">
        <v>225</v>
      </c>
      <c r="B513" s="463" t="s">
        <v>906</v>
      </c>
      <c r="C513" s="465">
        <v>441299</v>
      </c>
      <c r="D513" s="438" t="s">
        <v>911</v>
      </c>
    </row>
    <row r="514" spans="1:4" ht="16" x14ac:dyDescent="0.2">
      <c r="A514" s="419" t="s">
        <v>225</v>
      </c>
      <c r="B514" s="514" t="s">
        <v>907</v>
      </c>
      <c r="C514" s="427">
        <v>441299</v>
      </c>
      <c r="D514" s="438" t="s">
        <v>911</v>
      </c>
    </row>
    <row r="515" spans="1:4" ht="17" thickBot="1" x14ac:dyDescent="0.25">
      <c r="A515" s="419" t="s">
        <v>225</v>
      </c>
      <c r="B515" s="514" t="s">
        <v>908</v>
      </c>
      <c r="C515" s="423">
        <v>441241</v>
      </c>
      <c r="D515" s="455"/>
    </row>
    <row r="516" spans="1:4" ht="17" thickTop="1" x14ac:dyDescent="0.2">
      <c r="A516" s="432">
        <v>8.1999999999999993</v>
      </c>
      <c r="B516" s="433" t="s">
        <v>903</v>
      </c>
      <c r="C516" s="472">
        <v>4410</v>
      </c>
      <c r="D516" s="416"/>
    </row>
    <row r="517" spans="1:4" ht="16" x14ac:dyDescent="0.2">
      <c r="A517" s="419">
        <v>8.1999999999999993</v>
      </c>
      <c r="B517" s="420" t="s">
        <v>905</v>
      </c>
      <c r="C517" s="423">
        <v>4410</v>
      </c>
      <c r="D517" s="416"/>
    </row>
    <row r="518" spans="1:4" ht="16" x14ac:dyDescent="0.2">
      <c r="A518" s="419">
        <v>8.1999999999999993</v>
      </c>
      <c r="B518" s="420" t="s">
        <v>906</v>
      </c>
      <c r="C518" s="423">
        <v>4410</v>
      </c>
      <c r="D518" s="416"/>
    </row>
    <row r="519" spans="1:4" ht="16" x14ac:dyDescent="0.2">
      <c r="A519" s="419">
        <v>8.1999999999999993</v>
      </c>
      <c r="B519" s="420" t="s">
        <v>907</v>
      </c>
      <c r="C519" s="423">
        <v>4410</v>
      </c>
      <c r="D519" s="416"/>
    </row>
    <row r="520" spans="1:4" ht="16" thickBot="1" x14ac:dyDescent="0.2">
      <c r="A520" s="1370">
        <v>8.1999999999999993</v>
      </c>
      <c r="B520" s="1365" t="s">
        <v>908</v>
      </c>
      <c r="C520" s="475">
        <v>4410</v>
      </c>
      <c r="D520" s="1369"/>
    </row>
    <row r="521" spans="1:4" ht="17" thickTop="1" x14ac:dyDescent="0.2">
      <c r="A521" s="432" t="s">
        <v>232</v>
      </c>
      <c r="B521" s="433" t="s">
        <v>903</v>
      </c>
      <c r="C521" s="434">
        <v>441021</v>
      </c>
      <c r="D521" s="421" t="s">
        <v>911</v>
      </c>
    </row>
    <row r="522" spans="1:4" ht="16" x14ac:dyDescent="0.2">
      <c r="A522" s="419" t="s">
        <v>232</v>
      </c>
      <c r="B522" s="420" t="s">
        <v>903</v>
      </c>
      <c r="C522" s="427">
        <v>441029</v>
      </c>
      <c r="D522" s="421" t="s">
        <v>911</v>
      </c>
    </row>
    <row r="523" spans="1:4" ht="16" x14ac:dyDescent="0.2">
      <c r="A523" s="414" t="s">
        <v>232</v>
      </c>
      <c r="B523" s="415" t="s">
        <v>905</v>
      </c>
      <c r="C523" s="443" t="s">
        <v>954</v>
      </c>
      <c r="D523" s="416"/>
    </row>
    <row r="524" spans="1:4" ht="16" x14ac:dyDescent="0.2">
      <c r="A524" s="448" t="s">
        <v>232</v>
      </c>
      <c r="B524" s="449" t="s">
        <v>906</v>
      </c>
      <c r="C524" s="450" t="s">
        <v>954</v>
      </c>
      <c r="D524" s="416"/>
    </row>
    <row r="525" spans="1:4" ht="16" x14ac:dyDescent="0.2">
      <c r="A525" s="414" t="s">
        <v>232</v>
      </c>
      <c r="B525" s="415" t="s">
        <v>907</v>
      </c>
      <c r="C525" s="443" t="s">
        <v>954</v>
      </c>
      <c r="D525" s="416"/>
    </row>
    <row r="526" spans="1:4" ht="17" thickBot="1" x14ac:dyDescent="0.25">
      <c r="A526" s="460" t="s">
        <v>232</v>
      </c>
      <c r="B526" s="461" t="s">
        <v>908</v>
      </c>
      <c r="C526" s="470">
        <v>441012</v>
      </c>
      <c r="D526" s="416"/>
    </row>
    <row r="527" spans="1:4" ht="17" thickTop="1" x14ac:dyDescent="0.2">
      <c r="A527" s="432">
        <v>8.3000000000000007</v>
      </c>
      <c r="B527" s="433" t="s">
        <v>903</v>
      </c>
      <c r="C527" s="472">
        <v>4411</v>
      </c>
      <c r="D527" s="416"/>
    </row>
    <row r="528" spans="1:4" ht="16" x14ac:dyDescent="0.2">
      <c r="A528" s="414">
        <v>8.3000000000000007</v>
      </c>
      <c r="B528" s="415" t="s">
        <v>905</v>
      </c>
      <c r="C528" s="443">
        <v>4411</v>
      </c>
      <c r="D528" s="416"/>
    </row>
    <row r="529" spans="1:4" ht="16" x14ac:dyDescent="0.2">
      <c r="A529" s="419">
        <v>8.3000000000000007</v>
      </c>
      <c r="B529" s="420" t="s">
        <v>906</v>
      </c>
      <c r="C529" s="423">
        <v>4411</v>
      </c>
      <c r="D529" s="416"/>
    </row>
    <row r="530" spans="1:4" ht="16" x14ac:dyDescent="0.2">
      <c r="A530" s="419">
        <v>8.3000000000000007</v>
      </c>
      <c r="B530" s="420" t="s">
        <v>907</v>
      </c>
      <c r="C530" s="423">
        <v>4411</v>
      </c>
      <c r="D530" s="416"/>
    </row>
    <row r="531" spans="1:4" ht="17" thickBot="1" x14ac:dyDescent="0.25">
      <c r="A531" s="424">
        <v>8.3000000000000007</v>
      </c>
      <c r="B531" s="435" t="s">
        <v>908</v>
      </c>
      <c r="C531" s="425">
        <v>4411</v>
      </c>
      <c r="D531" s="1369"/>
    </row>
    <row r="532" spans="1:4" ht="17" thickTop="1" x14ac:dyDescent="0.2">
      <c r="A532" s="432" t="s">
        <v>236</v>
      </c>
      <c r="B532" s="433" t="s">
        <v>903</v>
      </c>
      <c r="C532" s="434">
        <v>441111</v>
      </c>
      <c r="D532" s="421" t="s">
        <v>911</v>
      </c>
    </row>
    <row r="533" spans="1:4" ht="16" x14ac:dyDescent="0.2">
      <c r="A533" s="419" t="s">
        <v>236</v>
      </c>
      <c r="B533" s="420" t="s">
        <v>903</v>
      </c>
      <c r="C533" s="427">
        <v>441119</v>
      </c>
      <c r="D533" s="421" t="s">
        <v>911</v>
      </c>
    </row>
    <row r="534" spans="1:4" ht="16" x14ac:dyDescent="0.2">
      <c r="A534" s="414" t="s">
        <v>236</v>
      </c>
      <c r="B534" s="415" t="s">
        <v>905</v>
      </c>
      <c r="C534" s="443" t="s">
        <v>955</v>
      </c>
      <c r="D534" s="416"/>
    </row>
    <row r="535" spans="1:4" ht="16" x14ac:dyDescent="0.2">
      <c r="A535" s="448" t="s">
        <v>236</v>
      </c>
      <c r="B535" s="449" t="s">
        <v>906</v>
      </c>
      <c r="C535" s="450" t="s">
        <v>955</v>
      </c>
      <c r="D535" s="416"/>
    </row>
    <row r="536" spans="1:4" ht="16" x14ac:dyDescent="0.2">
      <c r="A536" s="448" t="s">
        <v>236</v>
      </c>
      <c r="B536" s="449" t="s">
        <v>907</v>
      </c>
      <c r="C536" s="450" t="s">
        <v>955</v>
      </c>
      <c r="D536" s="416"/>
    </row>
    <row r="537" spans="1:4" ht="17" thickBot="1" x14ac:dyDescent="0.25">
      <c r="A537" s="460" t="s">
        <v>236</v>
      </c>
      <c r="B537" s="461" t="s">
        <v>908</v>
      </c>
      <c r="C537" s="470">
        <v>441192</v>
      </c>
      <c r="D537" s="416"/>
    </row>
    <row r="538" spans="1:4" ht="17" thickTop="1" x14ac:dyDescent="0.2">
      <c r="A538" s="432" t="s">
        <v>239</v>
      </c>
      <c r="B538" s="433" t="s">
        <v>903</v>
      </c>
      <c r="C538" s="434">
        <v>441111</v>
      </c>
      <c r="D538" s="421" t="s">
        <v>911</v>
      </c>
    </row>
    <row r="539" spans="1:4" ht="16" x14ac:dyDescent="0.2">
      <c r="A539" s="419" t="s">
        <v>239</v>
      </c>
      <c r="B539" s="420" t="s">
        <v>903</v>
      </c>
      <c r="C539" s="427">
        <v>441119</v>
      </c>
      <c r="D539" s="421" t="s">
        <v>911</v>
      </c>
    </row>
    <row r="540" spans="1:4" ht="16" x14ac:dyDescent="0.2">
      <c r="A540" s="419" t="s">
        <v>239</v>
      </c>
      <c r="B540" s="420" t="s">
        <v>903</v>
      </c>
      <c r="C540" s="427">
        <v>441121</v>
      </c>
      <c r="D540" s="421" t="s">
        <v>911</v>
      </c>
    </row>
    <row r="541" spans="1:4" ht="16" x14ac:dyDescent="0.2">
      <c r="A541" s="419" t="s">
        <v>239</v>
      </c>
      <c r="B541" s="420" t="s">
        <v>903</v>
      </c>
      <c r="C541" s="427">
        <v>441129</v>
      </c>
      <c r="D541" s="421" t="s">
        <v>911</v>
      </c>
    </row>
    <row r="542" spans="1:4" ht="16" x14ac:dyDescent="0.2">
      <c r="A542" s="414" t="s">
        <v>239</v>
      </c>
      <c r="B542" s="415" t="s">
        <v>905</v>
      </c>
      <c r="C542" s="443" t="s">
        <v>956</v>
      </c>
      <c r="D542" s="416"/>
    </row>
    <row r="543" spans="1:4" ht="16" x14ac:dyDescent="0.2">
      <c r="A543" s="419" t="s">
        <v>239</v>
      </c>
      <c r="B543" s="420" t="s">
        <v>905</v>
      </c>
      <c r="C543" s="423" t="s">
        <v>957</v>
      </c>
      <c r="D543" s="416"/>
    </row>
    <row r="544" spans="1:4" ht="16" x14ac:dyDescent="0.2">
      <c r="A544" s="419" t="s">
        <v>239</v>
      </c>
      <c r="B544" s="420" t="s">
        <v>905</v>
      </c>
      <c r="C544" s="427" t="s">
        <v>958</v>
      </c>
      <c r="D544" s="438" t="s">
        <v>911</v>
      </c>
    </row>
    <row r="545" spans="1:4" ht="16" x14ac:dyDescent="0.2">
      <c r="A545" s="414" t="s">
        <v>239</v>
      </c>
      <c r="B545" s="415" t="s">
        <v>906</v>
      </c>
      <c r="C545" s="443" t="s">
        <v>956</v>
      </c>
      <c r="D545" s="416"/>
    </row>
    <row r="546" spans="1:4" ht="16" x14ac:dyDescent="0.2">
      <c r="A546" s="417" t="s">
        <v>239</v>
      </c>
      <c r="B546" s="418" t="s">
        <v>906</v>
      </c>
      <c r="C546" s="456" t="s">
        <v>957</v>
      </c>
      <c r="D546" s="416"/>
    </row>
    <row r="547" spans="1:4" ht="16" x14ac:dyDescent="0.2">
      <c r="A547" s="444" t="s">
        <v>239</v>
      </c>
      <c r="B547" s="445" t="s">
        <v>906</v>
      </c>
      <c r="C547" s="459" t="s">
        <v>958</v>
      </c>
      <c r="D547" s="438" t="s">
        <v>911</v>
      </c>
    </row>
    <row r="548" spans="1:4" ht="16" x14ac:dyDescent="0.2">
      <c r="A548" s="444" t="s">
        <v>239</v>
      </c>
      <c r="B548" s="445" t="s">
        <v>907</v>
      </c>
      <c r="C548" s="446">
        <v>441112</v>
      </c>
      <c r="D548" s="416"/>
    </row>
    <row r="549" spans="1:4" ht="16" x14ac:dyDescent="0.2">
      <c r="A549" s="444" t="s">
        <v>239</v>
      </c>
      <c r="B549" s="445" t="s">
        <v>907</v>
      </c>
      <c r="C549" s="446">
        <v>441113</v>
      </c>
      <c r="D549" s="416"/>
    </row>
    <row r="550" spans="1:4" ht="16" x14ac:dyDescent="0.2">
      <c r="A550" s="444" t="s">
        <v>239</v>
      </c>
      <c r="B550" s="445" t="s">
        <v>907</v>
      </c>
      <c r="C550" s="459">
        <v>441114</v>
      </c>
      <c r="D550" s="421" t="s">
        <v>911</v>
      </c>
    </row>
    <row r="551" spans="1:4" ht="16" x14ac:dyDescent="0.2">
      <c r="A551" s="444" t="s">
        <v>239</v>
      </c>
      <c r="B551" s="445" t="s">
        <v>908</v>
      </c>
      <c r="C551" s="446">
        <v>441112</v>
      </c>
      <c r="D551" s="416"/>
    </row>
    <row r="552" spans="1:4" ht="16" x14ac:dyDescent="0.2">
      <c r="A552" s="444" t="s">
        <v>239</v>
      </c>
      <c r="B552" s="445" t="s">
        <v>908</v>
      </c>
      <c r="C552" s="446">
        <v>441113</v>
      </c>
      <c r="D552" s="416"/>
    </row>
    <row r="553" spans="1:4" ht="17" thickBot="1" x14ac:dyDescent="0.25">
      <c r="A553" s="451" t="s">
        <v>239</v>
      </c>
      <c r="B553" s="452" t="s">
        <v>908</v>
      </c>
      <c r="C553" s="458">
        <v>441114</v>
      </c>
      <c r="D553" s="438" t="s">
        <v>911</v>
      </c>
    </row>
    <row r="554" spans="1:4" ht="17" thickTop="1" x14ac:dyDescent="0.2">
      <c r="A554" s="462" t="s">
        <v>241</v>
      </c>
      <c r="B554" s="433" t="s">
        <v>903</v>
      </c>
      <c r="C554" s="464">
        <v>441131</v>
      </c>
      <c r="D554" s="416"/>
    </row>
    <row r="555" spans="1:4" ht="16" x14ac:dyDescent="0.2">
      <c r="A555" s="448" t="s">
        <v>241</v>
      </c>
      <c r="B555" s="420" t="s">
        <v>903</v>
      </c>
      <c r="C555" s="450">
        <v>441139</v>
      </c>
      <c r="D555" s="416"/>
    </row>
    <row r="556" spans="1:4" ht="16" x14ac:dyDescent="0.2">
      <c r="A556" s="448" t="s">
        <v>241</v>
      </c>
      <c r="B556" s="420" t="s">
        <v>903</v>
      </c>
      <c r="C556" s="450">
        <v>441191</v>
      </c>
      <c r="D556" s="416"/>
    </row>
    <row r="557" spans="1:4" ht="16" x14ac:dyDescent="0.2">
      <c r="A557" s="448" t="s">
        <v>241</v>
      </c>
      <c r="B557" s="420" t="s">
        <v>903</v>
      </c>
      <c r="C557" s="450">
        <v>441199</v>
      </c>
      <c r="D557" s="416"/>
    </row>
    <row r="558" spans="1:4" ht="16" x14ac:dyDescent="0.2">
      <c r="A558" s="448" t="s">
        <v>241</v>
      </c>
      <c r="B558" s="420" t="s">
        <v>905</v>
      </c>
      <c r="C558" s="457">
        <v>441114</v>
      </c>
      <c r="D558" s="421" t="s">
        <v>911</v>
      </c>
    </row>
    <row r="559" spans="1:4" ht="16" x14ac:dyDescent="0.2">
      <c r="A559" s="448" t="s">
        <v>241</v>
      </c>
      <c r="B559" s="415" t="s">
        <v>905</v>
      </c>
      <c r="C559" s="443" t="s">
        <v>959</v>
      </c>
      <c r="D559" s="416"/>
    </row>
    <row r="560" spans="1:4" ht="16" x14ac:dyDescent="0.2">
      <c r="A560" s="448" t="s">
        <v>241</v>
      </c>
      <c r="B560" s="418" t="s">
        <v>905</v>
      </c>
      <c r="C560" s="456" t="s">
        <v>960</v>
      </c>
      <c r="D560" s="416"/>
    </row>
    <row r="561" spans="1:4" ht="16" x14ac:dyDescent="0.2">
      <c r="A561" s="448" t="s">
        <v>241</v>
      </c>
      <c r="B561" s="418" t="s">
        <v>906</v>
      </c>
      <c r="C561" s="466">
        <v>441114</v>
      </c>
      <c r="D561" s="421" t="s">
        <v>911</v>
      </c>
    </row>
    <row r="562" spans="1:4" ht="16" x14ac:dyDescent="0.2">
      <c r="A562" s="448" t="s">
        <v>241</v>
      </c>
      <c r="B562" s="418" t="s">
        <v>906</v>
      </c>
      <c r="C562" s="456" t="s">
        <v>959</v>
      </c>
      <c r="D562" s="416"/>
    </row>
    <row r="563" spans="1:4" ht="16" x14ac:dyDescent="0.2">
      <c r="A563" s="448" t="s">
        <v>241</v>
      </c>
      <c r="B563" s="445" t="s">
        <v>906</v>
      </c>
      <c r="C563" s="446" t="s">
        <v>960</v>
      </c>
      <c r="D563" s="416"/>
    </row>
    <row r="564" spans="1:4" ht="16" x14ac:dyDescent="0.2">
      <c r="A564" s="448" t="s">
        <v>241</v>
      </c>
      <c r="B564" s="445" t="s">
        <v>907</v>
      </c>
      <c r="C564" s="459">
        <v>441114</v>
      </c>
      <c r="D564" s="438" t="s">
        <v>911</v>
      </c>
    </row>
    <row r="565" spans="1:4" ht="16" x14ac:dyDescent="0.2">
      <c r="A565" s="448" t="s">
        <v>241</v>
      </c>
      <c r="B565" s="445" t="s">
        <v>907</v>
      </c>
      <c r="C565" s="446">
        <v>441193</v>
      </c>
      <c r="D565" s="416"/>
    </row>
    <row r="566" spans="1:4" ht="16" x14ac:dyDescent="0.2">
      <c r="A566" s="448" t="s">
        <v>241</v>
      </c>
      <c r="B566" s="445" t="s">
        <v>907</v>
      </c>
      <c r="C566" s="446" t="s">
        <v>960</v>
      </c>
      <c r="D566" s="416"/>
    </row>
    <row r="567" spans="1:4" ht="16" x14ac:dyDescent="0.2">
      <c r="A567" s="448" t="s">
        <v>241</v>
      </c>
      <c r="B567" s="445" t="s">
        <v>908</v>
      </c>
      <c r="C567" s="459">
        <v>441114</v>
      </c>
      <c r="D567" s="438" t="s">
        <v>911</v>
      </c>
    </row>
    <row r="568" spans="1:4" ht="16" x14ac:dyDescent="0.2">
      <c r="A568" s="448" t="s">
        <v>241</v>
      </c>
      <c r="B568" s="445" t="s">
        <v>908</v>
      </c>
      <c r="C568" s="446">
        <v>441193</v>
      </c>
      <c r="D568" s="416"/>
    </row>
    <row r="569" spans="1:4" ht="17" thickBot="1" x14ac:dyDescent="0.25">
      <c r="A569" s="460" t="s">
        <v>241</v>
      </c>
      <c r="B569" s="452" t="s">
        <v>908</v>
      </c>
      <c r="C569" s="453" t="s">
        <v>960</v>
      </c>
      <c r="D569" s="416"/>
    </row>
    <row r="570" spans="1:4" ht="17" thickTop="1" x14ac:dyDescent="0.2">
      <c r="A570" s="432">
        <v>9</v>
      </c>
      <c r="B570" s="433" t="s">
        <v>903</v>
      </c>
      <c r="C570" s="472">
        <v>4701</v>
      </c>
      <c r="D570" s="416"/>
    </row>
    <row r="571" spans="1:4" ht="16" x14ac:dyDescent="0.2">
      <c r="A571" s="419">
        <v>9</v>
      </c>
      <c r="B571" s="420" t="s">
        <v>903</v>
      </c>
      <c r="C571" s="423">
        <v>4702</v>
      </c>
      <c r="D571" s="416"/>
    </row>
    <row r="572" spans="1:4" ht="16" x14ac:dyDescent="0.2">
      <c r="A572" s="419">
        <v>9</v>
      </c>
      <c r="B572" s="420" t="s">
        <v>903</v>
      </c>
      <c r="C572" s="423">
        <v>4703</v>
      </c>
      <c r="D572" s="416"/>
    </row>
    <row r="573" spans="1:4" ht="16" x14ac:dyDescent="0.2">
      <c r="A573" s="419">
        <v>9</v>
      </c>
      <c r="B573" s="420" t="s">
        <v>903</v>
      </c>
      <c r="C573" s="423">
        <v>4704</v>
      </c>
      <c r="D573" s="416"/>
    </row>
    <row r="574" spans="1:4" ht="16" x14ac:dyDescent="0.2">
      <c r="A574" s="419">
        <v>9</v>
      </c>
      <c r="B574" s="420" t="s">
        <v>903</v>
      </c>
      <c r="C574" s="423">
        <v>4705</v>
      </c>
      <c r="D574" s="416"/>
    </row>
    <row r="575" spans="1:4" ht="16" x14ac:dyDescent="0.2">
      <c r="A575" s="448">
        <v>9</v>
      </c>
      <c r="B575" s="449" t="s">
        <v>905</v>
      </c>
      <c r="C575" s="473">
        <v>4701</v>
      </c>
      <c r="D575" s="416"/>
    </row>
    <row r="576" spans="1:4" ht="16" x14ac:dyDescent="0.2">
      <c r="A576" s="448">
        <v>9</v>
      </c>
      <c r="B576" s="449" t="s">
        <v>905</v>
      </c>
      <c r="C576" s="473">
        <v>4702</v>
      </c>
      <c r="D576" s="416"/>
    </row>
    <row r="577" spans="1:4" ht="16" x14ac:dyDescent="0.2">
      <c r="A577" s="448">
        <v>9</v>
      </c>
      <c r="B577" s="449" t="s">
        <v>905</v>
      </c>
      <c r="C577" s="473">
        <v>4703</v>
      </c>
      <c r="D577" s="416"/>
    </row>
    <row r="578" spans="1:4" ht="16" x14ac:dyDescent="0.2">
      <c r="A578" s="448">
        <v>9</v>
      </c>
      <c r="B578" s="449" t="s">
        <v>905</v>
      </c>
      <c r="C578" s="473">
        <v>4704</v>
      </c>
      <c r="D578" s="416"/>
    </row>
    <row r="579" spans="1:4" ht="16" x14ac:dyDescent="0.2">
      <c r="A579" s="448">
        <v>9</v>
      </c>
      <c r="B579" s="449" t="s">
        <v>905</v>
      </c>
      <c r="C579" s="473">
        <v>4705</v>
      </c>
      <c r="D579" s="416"/>
    </row>
    <row r="580" spans="1:4" ht="16" x14ac:dyDescent="0.2">
      <c r="A580" s="448">
        <v>9</v>
      </c>
      <c r="B580" s="449" t="s">
        <v>906</v>
      </c>
      <c r="C580" s="473" t="s">
        <v>961</v>
      </c>
      <c r="D580" s="416"/>
    </row>
    <row r="581" spans="1:4" ht="16" x14ac:dyDescent="0.2">
      <c r="A581" s="448">
        <v>9</v>
      </c>
      <c r="B581" s="449" t="s">
        <v>906</v>
      </c>
      <c r="C581" s="473">
        <v>4702</v>
      </c>
      <c r="D581" s="416"/>
    </row>
    <row r="582" spans="1:4" ht="16" x14ac:dyDescent="0.2">
      <c r="A582" s="448">
        <v>9</v>
      </c>
      <c r="B582" s="449" t="s">
        <v>906</v>
      </c>
      <c r="C582" s="473">
        <v>4703</v>
      </c>
      <c r="D582" s="416"/>
    </row>
    <row r="583" spans="1:4" ht="16" x14ac:dyDescent="0.2">
      <c r="A583" s="448">
        <v>9</v>
      </c>
      <c r="B583" s="449" t="s">
        <v>906</v>
      </c>
      <c r="C583" s="473">
        <v>4704</v>
      </c>
      <c r="D583" s="416"/>
    </row>
    <row r="584" spans="1:4" ht="16" x14ac:dyDescent="0.2">
      <c r="A584" s="448">
        <v>9</v>
      </c>
      <c r="B584" s="449" t="s">
        <v>906</v>
      </c>
      <c r="C584" s="473" t="s">
        <v>962</v>
      </c>
      <c r="D584" s="416"/>
    </row>
    <row r="585" spans="1:4" ht="16" x14ac:dyDescent="0.2">
      <c r="A585" s="448">
        <v>9</v>
      </c>
      <c r="B585" s="449" t="s">
        <v>907</v>
      </c>
      <c r="C585" s="473">
        <v>4701</v>
      </c>
      <c r="D585" s="416"/>
    </row>
    <row r="586" spans="1:4" ht="16" x14ac:dyDescent="0.2">
      <c r="A586" s="448">
        <v>9</v>
      </c>
      <c r="B586" s="449" t="s">
        <v>907</v>
      </c>
      <c r="C586" s="473">
        <v>4702</v>
      </c>
      <c r="D586" s="416"/>
    </row>
    <row r="587" spans="1:4" ht="16" x14ac:dyDescent="0.2">
      <c r="A587" s="448">
        <v>9</v>
      </c>
      <c r="B587" s="449" t="s">
        <v>907</v>
      </c>
      <c r="C587" s="473">
        <v>4703</v>
      </c>
      <c r="D587" s="416"/>
    </row>
    <row r="588" spans="1:4" ht="16" x14ac:dyDescent="0.2">
      <c r="A588" s="448">
        <v>9</v>
      </c>
      <c r="B588" s="449" t="s">
        <v>907</v>
      </c>
      <c r="C588" s="473">
        <v>4704</v>
      </c>
      <c r="D588" s="416"/>
    </row>
    <row r="589" spans="1:4" ht="16" x14ac:dyDescent="0.2">
      <c r="A589" s="448">
        <v>9</v>
      </c>
      <c r="B589" s="449" t="s">
        <v>907</v>
      </c>
      <c r="C589" s="473">
        <v>4705</v>
      </c>
      <c r="D589" s="416"/>
    </row>
    <row r="590" spans="1:4" ht="16" x14ac:dyDescent="0.2">
      <c r="A590" s="448">
        <v>9</v>
      </c>
      <c r="B590" s="449" t="s">
        <v>908</v>
      </c>
      <c r="C590" s="473">
        <v>4701</v>
      </c>
      <c r="D590" s="416"/>
    </row>
    <row r="591" spans="1:4" ht="16" x14ac:dyDescent="0.2">
      <c r="A591" s="448">
        <v>9</v>
      </c>
      <c r="B591" s="449" t="s">
        <v>908</v>
      </c>
      <c r="C591" s="473">
        <v>4702</v>
      </c>
      <c r="D591" s="416"/>
    </row>
    <row r="592" spans="1:4" ht="16" x14ac:dyDescent="0.2">
      <c r="A592" s="448">
        <v>9</v>
      </c>
      <c r="B592" s="449" t="s">
        <v>908</v>
      </c>
      <c r="C592" s="473">
        <v>4703</v>
      </c>
      <c r="D592" s="416"/>
    </row>
    <row r="593" spans="1:4" ht="16" x14ac:dyDescent="0.2">
      <c r="A593" s="448">
        <v>9</v>
      </c>
      <c r="B593" s="449" t="s">
        <v>908</v>
      </c>
      <c r="C593" s="473">
        <v>4704</v>
      </c>
      <c r="D593" s="416"/>
    </row>
    <row r="594" spans="1:4" ht="17" thickBot="1" x14ac:dyDescent="0.25">
      <c r="A594" s="460">
        <v>9</v>
      </c>
      <c r="B594" s="452" t="s">
        <v>908</v>
      </c>
      <c r="C594" s="453">
        <v>4705</v>
      </c>
      <c r="D594" s="416"/>
    </row>
    <row r="595" spans="1:4" ht="17" thickTop="1" x14ac:dyDescent="0.2">
      <c r="A595" s="432">
        <v>9.1</v>
      </c>
      <c r="B595" s="433" t="s">
        <v>903</v>
      </c>
      <c r="C595" s="472">
        <v>4701</v>
      </c>
      <c r="D595" s="416"/>
    </row>
    <row r="596" spans="1:4" ht="16" x14ac:dyDescent="0.2">
      <c r="A596" s="419">
        <v>9.1</v>
      </c>
      <c r="B596" s="420" t="s">
        <v>903</v>
      </c>
      <c r="C596" s="423">
        <v>4705</v>
      </c>
      <c r="D596" s="416"/>
    </row>
    <row r="597" spans="1:4" ht="16" x14ac:dyDescent="0.2">
      <c r="A597" s="419">
        <v>9.1</v>
      </c>
      <c r="B597" s="420" t="s">
        <v>905</v>
      </c>
      <c r="C597" s="423" t="s">
        <v>961</v>
      </c>
      <c r="D597" s="416"/>
    </row>
    <row r="598" spans="1:4" ht="16" x14ac:dyDescent="0.2">
      <c r="A598" s="419">
        <v>9.1</v>
      </c>
      <c r="B598" s="420" t="s">
        <v>905</v>
      </c>
      <c r="C598" s="423" t="s">
        <v>962</v>
      </c>
      <c r="D598" s="416"/>
    </row>
    <row r="599" spans="1:4" ht="16" x14ac:dyDescent="0.2">
      <c r="A599" s="414">
        <v>9.1</v>
      </c>
      <c r="B599" s="415" t="s">
        <v>906</v>
      </c>
      <c r="C599" s="443" t="s">
        <v>961</v>
      </c>
      <c r="D599" s="416"/>
    </row>
    <row r="600" spans="1:4" ht="16" x14ac:dyDescent="0.2">
      <c r="A600" s="448">
        <v>9.1</v>
      </c>
      <c r="B600" s="449" t="s">
        <v>906</v>
      </c>
      <c r="C600" s="450" t="s">
        <v>962</v>
      </c>
      <c r="D600" s="416"/>
    </row>
    <row r="601" spans="1:4" ht="16" x14ac:dyDescent="0.2">
      <c r="A601" s="448">
        <v>9.1</v>
      </c>
      <c r="B601" s="449" t="s">
        <v>907</v>
      </c>
      <c r="C601" s="450">
        <v>4701</v>
      </c>
      <c r="D601" s="416"/>
    </row>
    <row r="602" spans="1:4" ht="16" x14ac:dyDescent="0.2">
      <c r="A602" s="448">
        <v>9.1</v>
      </c>
      <c r="B602" s="449" t="s">
        <v>907</v>
      </c>
      <c r="C602" s="450">
        <v>4705</v>
      </c>
      <c r="D602" s="416"/>
    </row>
    <row r="603" spans="1:4" ht="16" x14ac:dyDescent="0.2">
      <c r="A603" s="448">
        <v>9.1</v>
      </c>
      <c r="B603" s="449" t="s">
        <v>908</v>
      </c>
      <c r="C603" s="450">
        <v>4701</v>
      </c>
      <c r="D603" s="416"/>
    </row>
    <row r="604" spans="1:4" ht="17" thickBot="1" x14ac:dyDescent="0.25">
      <c r="A604" s="451">
        <v>9.1</v>
      </c>
      <c r="B604" s="452" t="s">
        <v>908</v>
      </c>
      <c r="C604" s="453">
        <v>4705</v>
      </c>
      <c r="D604" s="416"/>
    </row>
    <row r="605" spans="1:4" ht="17" thickTop="1" x14ac:dyDescent="0.2">
      <c r="A605" s="432">
        <v>9.1999999999999993</v>
      </c>
      <c r="B605" s="433" t="s">
        <v>903</v>
      </c>
      <c r="C605" s="472">
        <v>4703</v>
      </c>
      <c r="D605" s="416"/>
    </row>
    <row r="606" spans="1:4" ht="16" x14ac:dyDescent="0.2">
      <c r="A606" s="419">
        <v>9.1999999999999993</v>
      </c>
      <c r="B606" s="420" t="s">
        <v>903</v>
      </c>
      <c r="C606" s="423">
        <v>4704</v>
      </c>
      <c r="D606" s="416"/>
    </row>
    <row r="607" spans="1:4" ht="16" x14ac:dyDescent="0.2">
      <c r="A607" s="414">
        <v>9.1999999999999993</v>
      </c>
      <c r="B607" s="415" t="s">
        <v>905</v>
      </c>
      <c r="C607" s="443">
        <v>4703</v>
      </c>
      <c r="D607" s="416"/>
    </row>
    <row r="608" spans="1:4" ht="16" x14ac:dyDescent="0.2">
      <c r="A608" s="414">
        <v>9.1999999999999993</v>
      </c>
      <c r="B608" s="415" t="s">
        <v>905</v>
      </c>
      <c r="C608" s="443">
        <v>4704</v>
      </c>
      <c r="D608" s="416"/>
    </row>
    <row r="609" spans="1:4" ht="16" x14ac:dyDescent="0.2">
      <c r="A609" s="417">
        <v>9.1999999999999993</v>
      </c>
      <c r="B609" s="418" t="s">
        <v>906</v>
      </c>
      <c r="C609" s="456">
        <v>4703</v>
      </c>
      <c r="D609" s="416"/>
    </row>
    <row r="610" spans="1:4" ht="16" x14ac:dyDescent="0.2">
      <c r="A610" s="417">
        <v>9.1999999999999993</v>
      </c>
      <c r="B610" s="418" t="s">
        <v>906</v>
      </c>
      <c r="C610" s="456">
        <v>4704</v>
      </c>
      <c r="D610" s="416"/>
    </row>
    <row r="611" spans="1:4" ht="16" x14ac:dyDescent="0.2">
      <c r="A611" s="444">
        <v>9.1999999999999993</v>
      </c>
      <c r="B611" s="445" t="s">
        <v>907</v>
      </c>
      <c r="C611" s="446">
        <v>4703</v>
      </c>
      <c r="D611" s="416"/>
    </row>
    <row r="612" spans="1:4" ht="16" x14ac:dyDescent="0.2">
      <c r="A612" s="417">
        <v>9.1999999999999993</v>
      </c>
      <c r="B612" s="418" t="s">
        <v>907</v>
      </c>
      <c r="C612" s="456">
        <v>4704</v>
      </c>
      <c r="D612" s="416"/>
    </row>
    <row r="613" spans="1:4" ht="16" x14ac:dyDescent="0.2">
      <c r="A613" s="417">
        <v>9.1999999999999993</v>
      </c>
      <c r="B613" s="418" t="s">
        <v>908</v>
      </c>
      <c r="C613" s="456">
        <v>4703</v>
      </c>
      <c r="D613" s="416"/>
    </row>
    <row r="614" spans="1:4" ht="17" thickBot="1" x14ac:dyDescent="0.25">
      <c r="A614" s="451">
        <v>9.1999999999999993</v>
      </c>
      <c r="B614" s="452" t="s">
        <v>908</v>
      </c>
      <c r="C614" s="453">
        <v>4704</v>
      </c>
      <c r="D614" s="416"/>
    </row>
    <row r="615" spans="1:4" ht="17" thickTop="1" x14ac:dyDescent="0.2">
      <c r="A615" s="432" t="s">
        <v>252</v>
      </c>
      <c r="B615" s="433" t="s">
        <v>903</v>
      </c>
      <c r="C615" s="472">
        <v>4703</v>
      </c>
      <c r="D615" s="416"/>
    </row>
    <row r="616" spans="1:4" ht="16" x14ac:dyDescent="0.2">
      <c r="A616" s="414" t="s">
        <v>252</v>
      </c>
      <c r="B616" s="415" t="s">
        <v>905</v>
      </c>
      <c r="C616" s="423">
        <v>4703</v>
      </c>
      <c r="D616" s="416"/>
    </row>
    <row r="617" spans="1:4" ht="16" x14ac:dyDescent="0.2">
      <c r="A617" s="419" t="s">
        <v>252</v>
      </c>
      <c r="B617" s="418" t="s">
        <v>906</v>
      </c>
      <c r="C617" s="423">
        <v>4703</v>
      </c>
      <c r="D617" s="416"/>
    </row>
    <row r="618" spans="1:4" ht="16" x14ac:dyDescent="0.2">
      <c r="A618" s="419" t="s">
        <v>252</v>
      </c>
      <c r="B618" s="418" t="s">
        <v>907</v>
      </c>
      <c r="C618" s="423">
        <v>4703</v>
      </c>
      <c r="D618" s="416"/>
    </row>
    <row r="619" spans="1:4" ht="17" thickBot="1" x14ac:dyDescent="0.25">
      <c r="A619" s="424" t="s">
        <v>252</v>
      </c>
      <c r="B619" s="452" t="s">
        <v>908</v>
      </c>
      <c r="C619" s="425">
        <v>4703</v>
      </c>
      <c r="D619" s="416"/>
    </row>
    <row r="620" spans="1:4" ht="17" thickTop="1" x14ac:dyDescent="0.2">
      <c r="A620" s="432" t="s">
        <v>255</v>
      </c>
      <c r="B620" s="433" t="s">
        <v>903</v>
      </c>
      <c r="C620" s="472">
        <v>470321</v>
      </c>
      <c r="D620" s="416"/>
    </row>
    <row r="621" spans="1:4" ht="16" x14ac:dyDescent="0.2">
      <c r="A621" s="419" t="s">
        <v>255</v>
      </c>
      <c r="B621" s="420" t="s">
        <v>903</v>
      </c>
      <c r="C621" s="423">
        <v>470329</v>
      </c>
      <c r="D621" s="416"/>
    </row>
    <row r="622" spans="1:4" ht="16" x14ac:dyDescent="0.2">
      <c r="A622" s="414" t="s">
        <v>255</v>
      </c>
      <c r="B622" s="415" t="s">
        <v>905</v>
      </c>
      <c r="C622" s="443" t="s">
        <v>963</v>
      </c>
      <c r="D622" s="416"/>
    </row>
    <row r="623" spans="1:4" ht="16" x14ac:dyDescent="0.2">
      <c r="A623" s="417" t="s">
        <v>255</v>
      </c>
      <c r="B623" s="418" t="s">
        <v>905</v>
      </c>
      <c r="C623" s="456" t="s">
        <v>964</v>
      </c>
      <c r="D623" s="416"/>
    </row>
    <row r="624" spans="1:4" ht="16" x14ac:dyDescent="0.2">
      <c r="A624" s="417" t="s">
        <v>255</v>
      </c>
      <c r="B624" s="418" t="s">
        <v>906</v>
      </c>
      <c r="C624" s="456" t="s">
        <v>963</v>
      </c>
      <c r="D624" s="416"/>
    </row>
    <row r="625" spans="1:4" ht="16" x14ac:dyDescent="0.2">
      <c r="A625" s="444" t="s">
        <v>255</v>
      </c>
      <c r="B625" s="445" t="s">
        <v>906</v>
      </c>
      <c r="C625" s="446" t="s">
        <v>964</v>
      </c>
      <c r="D625" s="416"/>
    </row>
    <row r="626" spans="1:4" ht="16" x14ac:dyDescent="0.2">
      <c r="A626" s="444" t="s">
        <v>255</v>
      </c>
      <c r="B626" s="445" t="s">
        <v>907</v>
      </c>
      <c r="C626" s="446">
        <v>470321</v>
      </c>
      <c r="D626" s="416"/>
    </row>
    <row r="627" spans="1:4" ht="16" x14ac:dyDescent="0.2">
      <c r="A627" s="444" t="s">
        <v>255</v>
      </c>
      <c r="B627" s="445" t="s">
        <v>907</v>
      </c>
      <c r="C627" s="446" t="s">
        <v>964</v>
      </c>
      <c r="D627" s="416"/>
    </row>
    <row r="628" spans="1:4" ht="16" x14ac:dyDescent="0.2">
      <c r="A628" s="444" t="s">
        <v>255</v>
      </c>
      <c r="B628" s="445" t="s">
        <v>908</v>
      </c>
      <c r="C628" s="446">
        <v>470321</v>
      </c>
      <c r="D628" s="416"/>
    </row>
    <row r="629" spans="1:4" ht="17" thickBot="1" x14ac:dyDescent="0.25">
      <c r="A629" s="451" t="s">
        <v>255</v>
      </c>
      <c r="B629" s="452" t="s">
        <v>908</v>
      </c>
      <c r="C629" s="453" t="s">
        <v>964</v>
      </c>
      <c r="D629" s="416"/>
    </row>
    <row r="630" spans="1:4" ht="17" thickTop="1" x14ac:dyDescent="0.2">
      <c r="A630" s="432" t="s">
        <v>258</v>
      </c>
      <c r="B630" s="433" t="s">
        <v>903</v>
      </c>
      <c r="C630" s="464">
        <v>4704</v>
      </c>
      <c r="D630" s="416"/>
    </row>
    <row r="631" spans="1:4" ht="16" x14ac:dyDescent="0.2">
      <c r="A631" s="417" t="s">
        <v>258</v>
      </c>
      <c r="B631" s="418" t="s">
        <v>905</v>
      </c>
      <c r="C631" s="443">
        <v>4704</v>
      </c>
      <c r="D631" s="416"/>
    </row>
    <row r="632" spans="1:4" ht="16" x14ac:dyDescent="0.2">
      <c r="A632" s="417" t="s">
        <v>258</v>
      </c>
      <c r="B632" s="418" t="s">
        <v>906</v>
      </c>
      <c r="C632" s="443">
        <v>4704</v>
      </c>
      <c r="D632" s="416"/>
    </row>
    <row r="633" spans="1:4" ht="16" x14ac:dyDescent="0.2">
      <c r="A633" s="417" t="s">
        <v>258</v>
      </c>
      <c r="B633" s="418" t="s">
        <v>907</v>
      </c>
      <c r="C633" s="443">
        <v>4704</v>
      </c>
      <c r="D633" s="416"/>
    </row>
    <row r="634" spans="1:4" ht="17" thickBot="1" x14ac:dyDescent="0.25">
      <c r="A634" s="451" t="s">
        <v>258</v>
      </c>
      <c r="B634" s="452" t="s">
        <v>908</v>
      </c>
      <c r="C634" s="470">
        <v>4704</v>
      </c>
      <c r="D634" s="416"/>
    </row>
    <row r="635" spans="1:4" ht="17" thickTop="1" x14ac:dyDescent="0.2">
      <c r="A635" s="462">
        <v>9.3000000000000007</v>
      </c>
      <c r="B635" s="463" t="s">
        <v>903</v>
      </c>
      <c r="C635" s="464">
        <v>4702</v>
      </c>
      <c r="D635" s="416"/>
    </row>
    <row r="636" spans="1:4" ht="16" x14ac:dyDescent="0.2">
      <c r="A636" s="414">
        <v>9.3000000000000007</v>
      </c>
      <c r="B636" s="415" t="s">
        <v>905</v>
      </c>
      <c r="C636" s="443" t="s">
        <v>965</v>
      </c>
      <c r="D636" s="416"/>
    </row>
    <row r="637" spans="1:4" ht="16" x14ac:dyDescent="0.2">
      <c r="A637" s="448">
        <v>9.3000000000000007</v>
      </c>
      <c r="B637" s="449" t="s">
        <v>906</v>
      </c>
      <c r="C637" s="450" t="s">
        <v>965</v>
      </c>
      <c r="D637" s="416"/>
    </row>
    <row r="638" spans="1:4" ht="16" x14ac:dyDescent="0.2">
      <c r="A638" s="448">
        <v>9.3000000000000007</v>
      </c>
      <c r="B638" s="449" t="s">
        <v>907</v>
      </c>
      <c r="C638" s="450" t="s">
        <v>965</v>
      </c>
      <c r="D638" s="416"/>
    </row>
    <row r="639" spans="1:4" ht="17" thickBot="1" x14ac:dyDescent="0.25">
      <c r="A639" s="451">
        <v>9.3000000000000007</v>
      </c>
      <c r="B639" s="452" t="s">
        <v>908</v>
      </c>
      <c r="C639" s="453" t="s">
        <v>965</v>
      </c>
      <c r="D639" s="416"/>
    </row>
    <row r="640" spans="1:4" ht="17" thickTop="1" x14ac:dyDescent="0.2">
      <c r="A640" s="432">
        <v>10</v>
      </c>
      <c r="B640" s="433" t="s">
        <v>903</v>
      </c>
      <c r="C640" s="464">
        <v>4706</v>
      </c>
      <c r="D640" s="416"/>
    </row>
    <row r="641" spans="1:4" ht="16" x14ac:dyDescent="0.2">
      <c r="A641" s="448">
        <v>10</v>
      </c>
      <c r="B641" s="449" t="s">
        <v>905</v>
      </c>
      <c r="C641" s="412">
        <v>4706</v>
      </c>
      <c r="D641" s="416"/>
    </row>
    <row r="642" spans="1:4" ht="16" x14ac:dyDescent="0.2">
      <c r="A642" s="417">
        <v>10</v>
      </c>
      <c r="B642" s="418" t="s">
        <v>906</v>
      </c>
      <c r="C642" s="456">
        <v>4706</v>
      </c>
      <c r="D642" s="416"/>
    </row>
    <row r="643" spans="1:4" ht="16" x14ac:dyDescent="0.2">
      <c r="A643" s="417">
        <v>10</v>
      </c>
      <c r="B643" s="418" t="s">
        <v>907</v>
      </c>
      <c r="C643" s="456">
        <v>4706</v>
      </c>
      <c r="D643" s="416"/>
    </row>
    <row r="644" spans="1:4" ht="17" thickBot="1" x14ac:dyDescent="0.25">
      <c r="A644" s="451">
        <v>10</v>
      </c>
      <c r="B644" s="452" t="s">
        <v>908</v>
      </c>
      <c r="C644" s="453">
        <v>4706</v>
      </c>
      <c r="D644" s="416"/>
    </row>
    <row r="645" spans="1:4" ht="17" thickTop="1" x14ac:dyDescent="0.2">
      <c r="A645" s="462">
        <v>10.1</v>
      </c>
      <c r="B645" s="463" t="s">
        <v>903</v>
      </c>
      <c r="C645" s="408">
        <v>470610</v>
      </c>
      <c r="D645" s="416"/>
    </row>
    <row r="646" spans="1:4" ht="16" x14ac:dyDescent="0.2">
      <c r="A646" s="448">
        <v>10.1</v>
      </c>
      <c r="B646" s="449" t="s">
        <v>903</v>
      </c>
      <c r="C646" s="412">
        <v>470691</v>
      </c>
      <c r="D646" s="416"/>
    </row>
    <row r="647" spans="1:4" ht="16" x14ac:dyDescent="0.2">
      <c r="A647" s="448">
        <v>10.1</v>
      </c>
      <c r="B647" s="449" t="s">
        <v>903</v>
      </c>
      <c r="C647" s="412">
        <v>470692</v>
      </c>
      <c r="D647" s="416"/>
    </row>
    <row r="648" spans="1:4" ht="16" x14ac:dyDescent="0.2">
      <c r="A648" s="448">
        <v>10.1</v>
      </c>
      <c r="B648" s="449" t="s">
        <v>903</v>
      </c>
      <c r="C648" s="412">
        <v>470693</v>
      </c>
      <c r="D648" s="416"/>
    </row>
    <row r="649" spans="1:4" ht="16" x14ac:dyDescent="0.2">
      <c r="A649" s="448">
        <v>10.1</v>
      </c>
      <c r="B649" s="449" t="s">
        <v>905</v>
      </c>
      <c r="C649" s="412" t="s">
        <v>966</v>
      </c>
      <c r="D649" s="416"/>
    </row>
    <row r="650" spans="1:4" ht="16" x14ac:dyDescent="0.2">
      <c r="A650" s="417">
        <v>10.1</v>
      </c>
      <c r="B650" s="418" t="s">
        <v>905</v>
      </c>
      <c r="C650" s="456" t="s">
        <v>967</v>
      </c>
      <c r="D650" s="416"/>
    </row>
    <row r="651" spans="1:4" ht="16" x14ac:dyDescent="0.2">
      <c r="A651" s="417">
        <v>10.1</v>
      </c>
      <c r="B651" s="418" t="s">
        <v>905</v>
      </c>
      <c r="C651" s="456" t="s">
        <v>968</v>
      </c>
      <c r="D651" s="416"/>
    </row>
    <row r="652" spans="1:4" ht="16" x14ac:dyDescent="0.2">
      <c r="A652" s="417">
        <v>10.1</v>
      </c>
      <c r="B652" s="418" t="s">
        <v>905</v>
      </c>
      <c r="C652" s="456" t="s">
        <v>969</v>
      </c>
      <c r="D652" s="416"/>
    </row>
    <row r="653" spans="1:4" ht="16" x14ac:dyDescent="0.2">
      <c r="A653" s="417">
        <v>10.1</v>
      </c>
      <c r="B653" s="418" t="s">
        <v>905</v>
      </c>
      <c r="C653" s="456" t="s">
        <v>970</v>
      </c>
      <c r="D653" s="416"/>
    </row>
    <row r="654" spans="1:4" ht="16" x14ac:dyDescent="0.2">
      <c r="A654" s="417">
        <v>10.1</v>
      </c>
      <c r="B654" s="418" t="s">
        <v>906</v>
      </c>
      <c r="C654" s="456" t="s">
        <v>966</v>
      </c>
      <c r="D654" s="416"/>
    </row>
    <row r="655" spans="1:4" ht="16" x14ac:dyDescent="0.2">
      <c r="A655" s="417">
        <v>10.1</v>
      </c>
      <c r="B655" s="418" t="s">
        <v>906</v>
      </c>
      <c r="C655" s="456" t="s">
        <v>967</v>
      </c>
      <c r="D655" s="416"/>
    </row>
    <row r="656" spans="1:4" ht="16" x14ac:dyDescent="0.2">
      <c r="A656" s="417">
        <v>10.1</v>
      </c>
      <c r="B656" s="418" t="s">
        <v>906</v>
      </c>
      <c r="C656" s="456" t="s">
        <v>968</v>
      </c>
      <c r="D656" s="416"/>
    </row>
    <row r="657" spans="1:4" ht="16" x14ac:dyDescent="0.2">
      <c r="A657" s="417">
        <v>10.1</v>
      </c>
      <c r="B657" s="418" t="s">
        <v>906</v>
      </c>
      <c r="C657" s="456" t="s">
        <v>969</v>
      </c>
      <c r="D657" s="416"/>
    </row>
    <row r="658" spans="1:4" ht="16" x14ac:dyDescent="0.2">
      <c r="A658" s="417">
        <v>10.1</v>
      </c>
      <c r="B658" s="445" t="s">
        <v>906</v>
      </c>
      <c r="C658" s="446" t="s">
        <v>970</v>
      </c>
      <c r="D658" s="416"/>
    </row>
    <row r="659" spans="1:4" ht="16" x14ac:dyDescent="0.2">
      <c r="A659" s="417">
        <v>10.1</v>
      </c>
      <c r="B659" s="445" t="s">
        <v>907</v>
      </c>
      <c r="C659" s="446">
        <v>470610</v>
      </c>
      <c r="D659" s="416"/>
    </row>
    <row r="660" spans="1:4" ht="16" x14ac:dyDescent="0.2">
      <c r="A660" s="417">
        <v>10.1</v>
      </c>
      <c r="B660" s="445" t="s">
        <v>907</v>
      </c>
      <c r="C660" s="446">
        <v>470630</v>
      </c>
      <c r="D660" s="416"/>
    </row>
    <row r="661" spans="1:4" ht="16" x14ac:dyDescent="0.2">
      <c r="A661" s="417">
        <v>10.1</v>
      </c>
      <c r="B661" s="445" t="s">
        <v>907</v>
      </c>
      <c r="C661" s="446">
        <v>470691</v>
      </c>
      <c r="D661" s="416"/>
    </row>
    <row r="662" spans="1:4" ht="16" x14ac:dyDescent="0.2">
      <c r="A662" s="417">
        <v>10.1</v>
      </c>
      <c r="B662" s="445" t="s">
        <v>907</v>
      </c>
      <c r="C662" s="446">
        <v>470692</v>
      </c>
      <c r="D662" s="416"/>
    </row>
    <row r="663" spans="1:4" ht="16" x14ac:dyDescent="0.2">
      <c r="A663" s="417">
        <v>10.1</v>
      </c>
      <c r="B663" s="445" t="s">
        <v>907</v>
      </c>
      <c r="C663" s="446" t="s">
        <v>970</v>
      </c>
      <c r="D663" s="416"/>
    </row>
    <row r="664" spans="1:4" ht="16" x14ac:dyDescent="0.2">
      <c r="A664" s="417">
        <v>10.1</v>
      </c>
      <c r="B664" s="445" t="s">
        <v>908</v>
      </c>
      <c r="C664" s="446">
        <v>470610</v>
      </c>
      <c r="D664" s="416"/>
    </row>
    <row r="665" spans="1:4" ht="16" x14ac:dyDescent="0.2">
      <c r="A665" s="417">
        <v>10.1</v>
      </c>
      <c r="B665" s="445" t="s">
        <v>908</v>
      </c>
      <c r="C665" s="446">
        <v>470630</v>
      </c>
      <c r="D665" s="416"/>
    </row>
    <row r="666" spans="1:4" ht="16" x14ac:dyDescent="0.2">
      <c r="A666" s="417">
        <v>10.1</v>
      </c>
      <c r="B666" s="445" t="s">
        <v>908</v>
      </c>
      <c r="C666" s="446">
        <v>470691</v>
      </c>
      <c r="D666" s="416"/>
    </row>
    <row r="667" spans="1:4" ht="16" x14ac:dyDescent="0.2">
      <c r="A667" s="417">
        <v>10.1</v>
      </c>
      <c r="B667" s="445" t="s">
        <v>908</v>
      </c>
      <c r="C667" s="446">
        <v>470692</v>
      </c>
      <c r="D667" s="416"/>
    </row>
    <row r="668" spans="1:4" ht="17" thickBot="1" x14ac:dyDescent="0.25">
      <c r="A668" s="451">
        <v>10.1</v>
      </c>
      <c r="B668" s="452" t="s">
        <v>908</v>
      </c>
      <c r="C668" s="453" t="s">
        <v>970</v>
      </c>
      <c r="D668" s="416"/>
    </row>
    <row r="669" spans="1:4" ht="17" thickTop="1" x14ac:dyDescent="0.2">
      <c r="A669" s="462">
        <v>10.199999999999999</v>
      </c>
      <c r="B669" s="463" t="s">
        <v>903</v>
      </c>
      <c r="C669" s="408">
        <v>470620</v>
      </c>
      <c r="D669" s="416"/>
    </row>
    <row r="670" spans="1:4" ht="16" x14ac:dyDescent="0.2">
      <c r="A670" s="448">
        <v>10.199999999999999</v>
      </c>
      <c r="B670" s="449" t="s">
        <v>905</v>
      </c>
      <c r="C670" s="412" t="s">
        <v>971</v>
      </c>
      <c r="D670" s="416"/>
    </row>
    <row r="671" spans="1:4" ht="16" x14ac:dyDescent="0.2">
      <c r="A671" s="448">
        <v>10.199999999999999</v>
      </c>
      <c r="B671" s="449" t="s">
        <v>906</v>
      </c>
      <c r="C671" s="412" t="s">
        <v>971</v>
      </c>
      <c r="D671" s="416"/>
    </row>
    <row r="672" spans="1:4" ht="16" x14ac:dyDescent="0.2">
      <c r="A672" s="448">
        <v>10.199999999999999</v>
      </c>
      <c r="B672" s="449" t="s">
        <v>907</v>
      </c>
      <c r="C672" s="412" t="s">
        <v>971</v>
      </c>
      <c r="D672" s="416"/>
    </row>
    <row r="673" spans="1:4" ht="17" thickBot="1" x14ac:dyDescent="0.25">
      <c r="A673" s="460">
        <v>10.199999999999999</v>
      </c>
      <c r="B673" s="461" t="s">
        <v>908</v>
      </c>
      <c r="C673" s="475" t="s">
        <v>971</v>
      </c>
      <c r="D673" s="416"/>
    </row>
    <row r="674" spans="1:4" ht="17" thickTop="1" x14ac:dyDescent="0.2">
      <c r="A674" s="462">
        <v>11</v>
      </c>
      <c r="B674" s="463" t="s">
        <v>903</v>
      </c>
      <c r="C674" s="408">
        <v>4707</v>
      </c>
      <c r="D674" s="416"/>
    </row>
    <row r="675" spans="1:4" ht="16" x14ac:dyDescent="0.2">
      <c r="A675" s="448">
        <v>11</v>
      </c>
      <c r="B675" s="449" t="s">
        <v>905</v>
      </c>
      <c r="C675" s="412" t="s">
        <v>972</v>
      </c>
      <c r="D675" s="416"/>
    </row>
    <row r="676" spans="1:4" ht="16" x14ac:dyDescent="0.2">
      <c r="A676" s="448">
        <v>11</v>
      </c>
      <c r="B676" s="449" t="s">
        <v>906</v>
      </c>
      <c r="C676" s="412" t="s">
        <v>972</v>
      </c>
      <c r="D676" s="416"/>
    </row>
    <row r="677" spans="1:4" ht="16" x14ac:dyDescent="0.2">
      <c r="A677" s="448">
        <v>11</v>
      </c>
      <c r="B677" s="449" t="s">
        <v>907</v>
      </c>
      <c r="C677" s="412" t="s">
        <v>972</v>
      </c>
      <c r="D677" s="416"/>
    </row>
    <row r="678" spans="1:4" ht="17" thickBot="1" x14ac:dyDescent="0.25">
      <c r="A678" s="460">
        <v>11</v>
      </c>
      <c r="B678" s="461" t="s">
        <v>908</v>
      </c>
      <c r="C678" s="475">
        <v>4707</v>
      </c>
      <c r="D678" s="416"/>
    </row>
    <row r="679" spans="1:4" ht="17" thickTop="1" x14ac:dyDescent="0.2">
      <c r="A679" s="432">
        <v>12</v>
      </c>
      <c r="B679" s="433" t="s">
        <v>903</v>
      </c>
      <c r="C679" s="472">
        <v>4801</v>
      </c>
      <c r="D679" s="416"/>
    </row>
    <row r="680" spans="1:4" ht="16" x14ac:dyDescent="0.2">
      <c r="A680" s="419">
        <v>12</v>
      </c>
      <c r="B680" s="420" t="s">
        <v>903</v>
      </c>
      <c r="C680" s="423">
        <v>4802</v>
      </c>
      <c r="D680" s="416"/>
    </row>
    <row r="681" spans="1:4" ht="16" x14ac:dyDescent="0.2">
      <c r="A681" s="419">
        <v>12</v>
      </c>
      <c r="B681" s="420" t="s">
        <v>903</v>
      </c>
      <c r="C681" s="423">
        <v>4803</v>
      </c>
      <c r="D681" s="416"/>
    </row>
    <row r="682" spans="1:4" ht="16" x14ac:dyDescent="0.2">
      <c r="A682" s="419">
        <v>12</v>
      </c>
      <c r="B682" s="420" t="s">
        <v>903</v>
      </c>
      <c r="C682" s="423">
        <v>4804</v>
      </c>
      <c r="D682" s="416"/>
    </row>
    <row r="683" spans="1:4" ht="16" x14ac:dyDescent="0.2">
      <c r="A683" s="419">
        <v>12</v>
      </c>
      <c r="B683" s="420" t="s">
        <v>903</v>
      </c>
      <c r="C683" s="423">
        <v>4805</v>
      </c>
      <c r="D683" s="416"/>
    </row>
    <row r="684" spans="1:4" ht="16" x14ac:dyDescent="0.2">
      <c r="A684" s="419">
        <v>12</v>
      </c>
      <c r="B684" s="420" t="s">
        <v>903</v>
      </c>
      <c r="C684" s="423">
        <v>4806</v>
      </c>
      <c r="D684" s="416"/>
    </row>
    <row r="685" spans="1:4" ht="16" x14ac:dyDescent="0.2">
      <c r="A685" s="419">
        <v>12</v>
      </c>
      <c r="B685" s="420" t="s">
        <v>903</v>
      </c>
      <c r="C685" s="423">
        <v>4808</v>
      </c>
      <c r="D685" s="416"/>
    </row>
    <row r="686" spans="1:4" ht="16" x14ac:dyDescent="0.2">
      <c r="A686" s="419">
        <v>12</v>
      </c>
      <c r="B686" s="420" t="s">
        <v>903</v>
      </c>
      <c r="C686" s="423">
        <v>4809</v>
      </c>
      <c r="D686" s="416"/>
    </row>
    <row r="687" spans="1:4" ht="16" x14ac:dyDescent="0.2">
      <c r="A687" s="419">
        <v>12</v>
      </c>
      <c r="B687" s="420" t="s">
        <v>903</v>
      </c>
      <c r="C687" s="423">
        <v>4810</v>
      </c>
      <c r="D687" s="416"/>
    </row>
    <row r="688" spans="1:4" ht="16" x14ac:dyDescent="0.2">
      <c r="A688" s="419">
        <v>12</v>
      </c>
      <c r="B688" s="420" t="s">
        <v>903</v>
      </c>
      <c r="C688" s="423">
        <v>481151</v>
      </c>
      <c r="D688" s="416"/>
    </row>
    <row r="689" spans="1:4" ht="16" x14ac:dyDescent="0.2">
      <c r="A689" s="419">
        <v>12</v>
      </c>
      <c r="B689" s="420" t="s">
        <v>903</v>
      </c>
      <c r="C689" s="423">
        <v>481159</v>
      </c>
      <c r="D689" s="416"/>
    </row>
    <row r="690" spans="1:4" ht="16" x14ac:dyDescent="0.2">
      <c r="A690" s="419">
        <v>12</v>
      </c>
      <c r="B690" s="420" t="s">
        <v>903</v>
      </c>
      <c r="C690" s="423">
        <v>4812</v>
      </c>
      <c r="D690" s="416"/>
    </row>
    <row r="691" spans="1:4" ht="16" x14ac:dyDescent="0.2">
      <c r="A691" s="419">
        <v>12</v>
      </c>
      <c r="B691" s="420" t="s">
        <v>903</v>
      </c>
      <c r="C691" s="423">
        <v>4813</v>
      </c>
      <c r="D691" s="416"/>
    </row>
    <row r="692" spans="1:4" ht="16" x14ac:dyDescent="0.2">
      <c r="A692" s="448">
        <v>12</v>
      </c>
      <c r="B692" s="449" t="s">
        <v>905</v>
      </c>
      <c r="C692" s="412" t="s">
        <v>973</v>
      </c>
      <c r="D692" s="416"/>
    </row>
    <row r="693" spans="1:4" ht="16" x14ac:dyDescent="0.2">
      <c r="A693" s="419">
        <v>12</v>
      </c>
      <c r="B693" s="420" t="s">
        <v>905</v>
      </c>
      <c r="C693" s="423">
        <v>4802</v>
      </c>
      <c r="D693" s="416"/>
    </row>
    <row r="694" spans="1:4" ht="16" x14ac:dyDescent="0.2">
      <c r="A694" s="419">
        <v>12</v>
      </c>
      <c r="B694" s="420" t="s">
        <v>905</v>
      </c>
      <c r="C694" s="423" t="s">
        <v>974</v>
      </c>
      <c r="D694" s="416"/>
    </row>
    <row r="695" spans="1:4" ht="16" x14ac:dyDescent="0.2">
      <c r="A695" s="419">
        <v>12</v>
      </c>
      <c r="B695" s="420" t="s">
        <v>905</v>
      </c>
      <c r="C695" s="423">
        <v>4804</v>
      </c>
      <c r="D695" s="416"/>
    </row>
    <row r="696" spans="1:4" ht="16" x14ac:dyDescent="0.2">
      <c r="A696" s="419">
        <v>12</v>
      </c>
      <c r="B696" s="420" t="s">
        <v>905</v>
      </c>
      <c r="C696" s="423">
        <v>4805</v>
      </c>
      <c r="D696" s="416"/>
    </row>
    <row r="697" spans="1:4" ht="16" x14ac:dyDescent="0.2">
      <c r="A697" s="419">
        <v>12</v>
      </c>
      <c r="B697" s="420" t="s">
        <v>905</v>
      </c>
      <c r="C697" s="423">
        <v>4806</v>
      </c>
      <c r="D697" s="416"/>
    </row>
    <row r="698" spans="1:4" ht="16" x14ac:dyDescent="0.2">
      <c r="A698" s="419">
        <v>12</v>
      </c>
      <c r="B698" s="420" t="s">
        <v>905</v>
      </c>
      <c r="C698" s="423" t="s">
        <v>975</v>
      </c>
      <c r="D698" s="416"/>
    </row>
    <row r="699" spans="1:4" ht="16" x14ac:dyDescent="0.2">
      <c r="A699" s="419">
        <v>12</v>
      </c>
      <c r="B699" s="420" t="s">
        <v>905</v>
      </c>
      <c r="C699" s="423">
        <v>4809</v>
      </c>
      <c r="D699" s="416"/>
    </row>
    <row r="700" spans="1:4" ht="16" x14ac:dyDescent="0.2">
      <c r="A700" s="419">
        <v>12</v>
      </c>
      <c r="B700" s="420" t="s">
        <v>905</v>
      </c>
      <c r="C700" s="423">
        <v>4810</v>
      </c>
      <c r="D700" s="416"/>
    </row>
    <row r="701" spans="1:4" ht="16" x14ac:dyDescent="0.2">
      <c r="A701" s="419">
        <v>12</v>
      </c>
      <c r="B701" s="420" t="s">
        <v>905</v>
      </c>
      <c r="C701" s="423" t="s">
        <v>976</v>
      </c>
      <c r="D701" s="416"/>
    </row>
    <row r="702" spans="1:4" ht="16" x14ac:dyDescent="0.2">
      <c r="A702" s="419">
        <v>12</v>
      </c>
      <c r="B702" s="420" t="s">
        <v>905</v>
      </c>
      <c r="C702" s="423" t="s">
        <v>977</v>
      </c>
      <c r="D702" s="416"/>
    </row>
    <row r="703" spans="1:4" ht="16" x14ac:dyDescent="0.2">
      <c r="A703" s="419">
        <v>12</v>
      </c>
      <c r="B703" s="420" t="s">
        <v>905</v>
      </c>
      <c r="C703" s="423" t="s">
        <v>978</v>
      </c>
      <c r="D703" s="416"/>
    </row>
    <row r="704" spans="1:4" ht="16" x14ac:dyDescent="0.2">
      <c r="A704" s="419">
        <v>12</v>
      </c>
      <c r="B704" s="420" t="s">
        <v>905</v>
      </c>
      <c r="C704" s="423" t="s">
        <v>979</v>
      </c>
      <c r="D704" s="416"/>
    </row>
    <row r="705" spans="1:4" ht="16" x14ac:dyDescent="0.2">
      <c r="A705" s="419">
        <v>12</v>
      </c>
      <c r="B705" s="420" t="s">
        <v>906</v>
      </c>
      <c r="C705" s="423" t="s">
        <v>973</v>
      </c>
      <c r="D705" s="416"/>
    </row>
    <row r="706" spans="1:4" ht="16" x14ac:dyDescent="0.2">
      <c r="A706" s="419">
        <v>12</v>
      </c>
      <c r="B706" s="420" t="s">
        <v>906</v>
      </c>
      <c r="C706" s="423">
        <v>4802</v>
      </c>
      <c r="D706" s="416"/>
    </row>
    <row r="707" spans="1:4" ht="16" x14ac:dyDescent="0.2">
      <c r="A707" s="419">
        <v>12</v>
      </c>
      <c r="B707" s="420" t="s">
        <v>906</v>
      </c>
      <c r="C707" s="423" t="s">
        <v>974</v>
      </c>
      <c r="D707" s="416"/>
    </row>
    <row r="708" spans="1:4" ht="16" x14ac:dyDescent="0.2">
      <c r="A708" s="419">
        <v>12</v>
      </c>
      <c r="B708" s="420" t="s">
        <v>906</v>
      </c>
      <c r="C708" s="423">
        <v>4804</v>
      </c>
      <c r="D708" s="416"/>
    </row>
    <row r="709" spans="1:4" ht="16" x14ac:dyDescent="0.2">
      <c r="A709" s="419">
        <v>12</v>
      </c>
      <c r="B709" s="420" t="s">
        <v>906</v>
      </c>
      <c r="C709" s="423">
        <v>4805</v>
      </c>
      <c r="D709" s="416"/>
    </row>
    <row r="710" spans="1:4" ht="16" x14ac:dyDescent="0.2">
      <c r="A710" s="419">
        <v>12</v>
      </c>
      <c r="B710" s="420" t="s">
        <v>906</v>
      </c>
      <c r="C710" s="423">
        <v>4806</v>
      </c>
      <c r="D710" s="416"/>
    </row>
    <row r="711" spans="1:4" ht="16" x14ac:dyDescent="0.2">
      <c r="A711" s="419">
        <v>12</v>
      </c>
      <c r="B711" s="420" t="s">
        <v>906</v>
      </c>
      <c r="C711" s="423" t="s">
        <v>975</v>
      </c>
      <c r="D711" s="416"/>
    </row>
    <row r="712" spans="1:4" ht="16" x14ac:dyDescent="0.2">
      <c r="A712" s="419">
        <v>12</v>
      </c>
      <c r="B712" s="420" t="s">
        <v>906</v>
      </c>
      <c r="C712" s="423">
        <v>4809</v>
      </c>
      <c r="D712" s="416"/>
    </row>
    <row r="713" spans="1:4" ht="16" x14ac:dyDescent="0.2">
      <c r="A713" s="419">
        <v>12</v>
      </c>
      <c r="B713" s="420" t="s">
        <v>906</v>
      </c>
      <c r="C713" s="423">
        <v>4810</v>
      </c>
      <c r="D713" s="416"/>
    </row>
    <row r="714" spans="1:4" ht="16" x14ac:dyDescent="0.2">
      <c r="A714" s="419">
        <v>12</v>
      </c>
      <c r="B714" s="420" t="s">
        <v>906</v>
      </c>
      <c r="C714" s="423" t="s">
        <v>976</v>
      </c>
      <c r="D714" s="416"/>
    </row>
    <row r="715" spans="1:4" ht="16" x14ac:dyDescent="0.2">
      <c r="A715" s="419">
        <v>12</v>
      </c>
      <c r="B715" s="420" t="s">
        <v>906</v>
      </c>
      <c r="C715" s="423" t="s">
        <v>977</v>
      </c>
      <c r="D715" s="416"/>
    </row>
    <row r="716" spans="1:4" ht="16" x14ac:dyDescent="0.2">
      <c r="A716" s="419">
        <v>12</v>
      </c>
      <c r="B716" s="420" t="s">
        <v>906</v>
      </c>
      <c r="C716" s="423" t="s">
        <v>978</v>
      </c>
      <c r="D716" s="416"/>
    </row>
    <row r="717" spans="1:4" ht="16" x14ac:dyDescent="0.2">
      <c r="A717" s="419">
        <v>12</v>
      </c>
      <c r="B717" s="420" t="s">
        <v>906</v>
      </c>
      <c r="C717" s="423" t="s">
        <v>979</v>
      </c>
      <c r="D717" s="416"/>
    </row>
    <row r="718" spans="1:4" ht="16" x14ac:dyDescent="0.2">
      <c r="A718" s="419">
        <v>12</v>
      </c>
      <c r="B718" s="420" t="s">
        <v>907</v>
      </c>
      <c r="C718" s="423">
        <v>4801</v>
      </c>
      <c r="D718" s="416"/>
    </row>
    <row r="719" spans="1:4" ht="16" x14ac:dyDescent="0.2">
      <c r="A719" s="419">
        <v>12</v>
      </c>
      <c r="B719" s="420" t="s">
        <v>907</v>
      </c>
      <c r="C719" s="423">
        <v>4802</v>
      </c>
      <c r="D719" s="416"/>
    </row>
    <row r="720" spans="1:4" ht="16" x14ac:dyDescent="0.2">
      <c r="A720" s="419">
        <v>12</v>
      </c>
      <c r="B720" s="420" t="s">
        <v>907</v>
      </c>
      <c r="C720" s="423">
        <v>4803</v>
      </c>
      <c r="D720" s="416"/>
    </row>
    <row r="721" spans="1:4" ht="16" x14ac:dyDescent="0.2">
      <c r="A721" s="419">
        <v>12</v>
      </c>
      <c r="B721" s="420" t="s">
        <v>907</v>
      </c>
      <c r="C721" s="423">
        <v>4804</v>
      </c>
      <c r="D721" s="416"/>
    </row>
    <row r="722" spans="1:4" ht="16" x14ac:dyDescent="0.2">
      <c r="A722" s="419">
        <v>12</v>
      </c>
      <c r="B722" s="420" t="s">
        <v>907</v>
      </c>
      <c r="C722" s="423">
        <v>4805</v>
      </c>
      <c r="D722" s="416"/>
    </row>
    <row r="723" spans="1:4" ht="16" x14ac:dyDescent="0.2">
      <c r="A723" s="419">
        <v>12</v>
      </c>
      <c r="B723" s="420" t="s">
        <v>907</v>
      </c>
      <c r="C723" s="423">
        <v>4806</v>
      </c>
      <c r="D723" s="416"/>
    </row>
    <row r="724" spans="1:4" ht="16" x14ac:dyDescent="0.2">
      <c r="A724" s="419">
        <v>12</v>
      </c>
      <c r="B724" s="420" t="s">
        <v>907</v>
      </c>
      <c r="C724" s="423">
        <v>4808</v>
      </c>
      <c r="D724" s="416"/>
    </row>
    <row r="725" spans="1:4" ht="16" x14ac:dyDescent="0.2">
      <c r="A725" s="419">
        <v>12</v>
      </c>
      <c r="B725" s="420" t="s">
        <v>907</v>
      </c>
      <c r="C725" s="423">
        <v>4809</v>
      </c>
      <c r="D725" s="416"/>
    </row>
    <row r="726" spans="1:4" ht="16" x14ac:dyDescent="0.2">
      <c r="A726" s="419">
        <v>12</v>
      </c>
      <c r="B726" s="420" t="s">
        <v>907</v>
      </c>
      <c r="C726" s="423">
        <v>4810</v>
      </c>
      <c r="D726" s="416"/>
    </row>
    <row r="727" spans="1:4" ht="16" x14ac:dyDescent="0.2">
      <c r="A727" s="419">
        <v>12</v>
      </c>
      <c r="B727" s="420" t="s">
        <v>907</v>
      </c>
      <c r="C727" s="423">
        <v>481151</v>
      </c>
      <c r="D727" s="416"/>
    </row>
    <row r="728" spans="1:4" ht="16" x14ac:dyDescent="0.2">
      <c r="A728" s="419">
        <v>12</v>
      </c>
      <c r="B728" s="420" t="s">
        <v>907</v>
      </c>
      <c r="C728" s="423">
        <v>481159</v>
      </c>
      <c r="D728" s="416"/>
    </row>
    <row r="729" spans="1:4" ht="16" x14ac:dyDescent="0.2">
      <c r="A729" s="419">
        <v>12</v>
      </c>
      <c r="B729" s="420" t="s">
        <v>907</v>
      </c>
      <c r="C729" s="423">
        <v>4812</v>
      </c>
      <c r="D729" s="416"/>
    </row>
    <row r="730" spans="1:4" ht="16" x14ac:dyDescent="0.2">
      <c r="A730" s="419">
        <v>12</v>
      </c>
      <c r="B730" s="420" t="s">
        <v>907</v>
      </c>
      <c r="C730" s="423">
        <v>4813</v>
      </c>
      <c r="D730" s="416"/>
    </row>
    <row r="731" spans="1:4" ht="16" x14ac:dyDescent="0.2">
      <c r="A731" s="419">
        <v>12</v>
      </c>
      <c r="B731" s="420" t="s">
        <v>908</v>
      </c>
      <c r="C731" s="423">
        <v>4801</v>
      </c>
      <c r="D731" s="416"/>
    </row>
    <row r="732" spans="1:4" ht="16" x14ac:dyDescent="0.2">
      <c r="A732" s="419">
        <v>12</v>
      </c>
      <c r="B732" s="420" t="s">
        <v>908</v>
      </c>
      <c r="C732" s="423">
        <v>4802</v>
      </c>
      <c r="D732" s="416"/>
    </row>
    <row r="733" spans="1:4" ht="16" x14ac:dyDescent="0.2">
      <c r="A733" s="419">
        <v>12</v>
      </c>
      <c r="B733" s="420" t="s">
        <v>908</v>
      </c>
      <c r="C733" s="423">
        <v>4803</v>
      </c>
      <c r="D733" s="416"/>
    </row>
    <row r="734" spans="1:4" ht="16" x14ac:dyDescent="0.2">
      <c r="A734" s="419">
        <v>12</v>
      </c>
      <c r="B734" s="420" t="s">
        <v>908</v>
      </c>
      <c r="C734" s="423">
        <v>4804</v>
      </c>
      <c r="D734" s="416"/>
    </row>
    <row r="735" spans="1:4" ht="16" x14ac:dyDescent="0.2">
      <c r="A735" s="419">
        <v>12</v>
      </c>
      <c r="B735" s="420" t="s">
        <v>908</v>
      </c>
      <c r="C735" s="423">
        <v>4805</v>
      </c>
      <c r="D735" s="416"/>
    </row>
    <row r="736" spans="1:4" ht="16" x14ac:dyDescent="0.2">
      <c r="A736" s="419">
        <v>12</v>
      </c>
      <c r="B736" s="420" t="s">
        <v>908</v>
      </c>
      <c r="C736" s="423">
        <v>4806</v>
      </c>
      <c r="D736" s="416"/>
    </row>
    <row r="737" spans="1:4" ht="16" x14ac:dyDescent="0.2">
      <c r="A737" s="419">
        <v>12</v>
      </c>
      <c r="B737" s="420" t="s">
        <v>908</v>
      </c>
      <c r="C737" s="423">
        <v>4808</v>
      </c>
      <c r="D737" s="416"/>
    </row>
    <row r="738" spans="1:4" ht="16" x14ac:dyDescent="0.2">
      <c r="A738" s="419">
        <v>12</v>
      </c>
      <c r="B738" s="420" t="s">
        <v>908</v>
      </c>
      <c r="C738" s="423">
        <v>4809</v>
      </c>
      <c r="D738" s="416"/>
    </row>
    <row r="739" spans="1:4" ht="16" x14ac:dyDescent="0.2">
      <c r="A739" s="419">
        <v>12</v>
      </c>
      <c r="B739" s="420" t="s">
        <v>908</v>
      </c>
      <c r="C739" s="423">
        <v>4810</v>
      </c>
      <c r="D739" s="416"/>
    </row>
    <row r="740" spans="1:4" ht="16" x14ac:dyDescent="0.2">
      <c r="A740" s="419">
        <v>12</v>
      </c>
      <c r="B740" s="420" t="s">
        <v>908</v>
      </c>
      <c r="C740" s="423">
        <v>481151</v>
      </c>
      <c r="D740" s="416"/>
    </row>
    <row r="741" spans="1:4" ht="16" x14ac:dyDescent="0.2">
      <c r="A741" s="419">
        <v>12</v>
      </c>
      <c r="B741" s="420" t="s">
        <v>908</v>
      </c>
      <c r="C741" s="423">
        <v>481159</v>
      </c>
      <c r="D741" s="416"/>
    </row>
    <row r="742" spans="1:4" ht="16" x14ac:dyDescent="0.2">
      <c r="A742" s="419">
        <v>12</v>
      </c>
      <c r="B742" s="420" t="s">
        <v>908</v>
      </c>
      <c r="C742" s="423">
        <v>4812</v>
      </c>
      <c r="D742" s="416"/>
    </row>
    <row r="743" spans="1:4" ht="17" thickBot="1" x14ac:dyDescent="0.25">
      <c r="A743" s="424">
        <v>12</v>
      </c>
      <c r="B743" s="435" t="s">
        <v>908</v>
      </c>
      <c r="C743" s="425">
        <v>4813</v>
      </c>
      <c r="D743" s="416"/>
    </row>
    <row r="744" spans="1:4" ht="17" thickTop="1" x14ac:dyDescent="0.2">
      <c r="A744" s="432">
        <v>12.1</v>
      </c>
      <c r="B744" s="433" t="s">
        <v>903</v>
      </c>
      <c r="C744" s="472">
        <v>4801</v>
      </c>
      <c r="D744" s="416"/>
    </row>
    <row r="745" spans="1:4" ht="16" x14ac:dyDescent="0.2">
      <c r="A745" s="419">
        <v>12.1</v>
      </c>
      <c r="B745" s="420" t="s">
        <v>903</v>
      </c>
      <c r="C745" s="423">
        <v>480210</v>
      </c>
      <c r="D745" s="416"/>
    </row>
    <row r="746" spans="1:4" ht="16" x14ac:dyDescent="0.2">
      <c r="A746" s="419">
        <v>12.1</v>
      </c>
      <c r="B746" s="420" t="s">
        <v>903</v>
      </c>
      <c r="C746" s="423">
        <v>480220</v>
      </c>
      <c r="D746" s="416"/>
    </row>
    <row r="747" spans="1:4" ht="16" x14ac:dyDescent="0.2">
      <c r="A747" s="419">
        <v>12.1</v>
      </c>
      <c r="B747" s="420" t="s">
        <v>903</v>
      </c>
      <c r="C747" s="423">
        <v>480254</v>
      </c>
      <c r="D747" s="416"/>
    </row>
    <row r="748" spans="1:4" ht="16" x14ac:dyDescent="0.2">
      <c r="A748" s="419">
        <v>12.1</v>
      </c>
      <c r="B748" s="420" t="s">
        <v>903</v>
      </c>
      <c r="C748" s="423">
        <v>480255</v>
      </c>
      <c r="D748" s="416"/>
    </row>
    <row r="749" spans="1:4" ht="16" x14ac:dyDescent="0.2">
      <c r="A749" s="419">
        <v>12.1</v>
      </c>
      <c r="B749" s="420" t="s">
        <v>903</v>
      </c>
      <c r="C749" s="423">
        <v>480256</v>
      </c>
      <c r="D749" s="416"/>
    </row>
    <row r="750" spans="1:4" ht="16" x14ac:dyDescent="0.2">
      <c r="A750" s="419">
        <v>12.1</v>
      </c>
      <c r="B750" s="420" t="s">
        <v>903</v>
      </c>
      <c r="C750" s="423">
        <v>480257</v>
      </c>
      <c r="D750" s="416"/>
    </row>
    <row r="751" spans="1:4" ht="16" x14ac:dyDescent="0.2">
      <c r="A751" s="419">
        <v>12.1</v>
      </c>
      <c r="B751" s="420" t="s">
        <v>903</v>
      </c>
      <c r="C751" s="423">
        <v>480258</v>
      </c>
      <c r="D751" s="416"/>
    </row>
    <row r="752" spans="1:4" ht="16" x14ac:dyDescent="0.2">
      <c r="A752" s="419">
        <v>12.1</v>
      </c>
      <c r="B752" s="420" t="s">
        <v>903</v>
      </c>
      <c r="C752" s="423">
        <v>480261</v>
      </c>
      <c r="D752" s="416"/>
    </row>
    <row r="753" spans="1:4" ht="16" x14ac:dyDescent="0.2">
      <c r="A753" s="419">
        <v>12.1</v>
      </c>
      <c r="B753" s="420" t="s">
        <v>903</v>
      </c>
      <c r="C753" s="423">
        <v>480262</v>
      </c>
      <c r="D753" s="416"/>
    </row>
    <row r="754" spans="1:4" ht="16" x14ac:dyDescent="0.2">
      <c r="A754" s="419">
        <v>12.1</v>
      </c>
      <c r="B754" s="420" t="s">
        <v>903</v>
      </c>
      <c r="C754" s="423">
        <v>480269</v>
      </c>
      <c r="D754" s="416"/>
    </row>
    <row r="755" spans="1:4" ht="16" x14ac:dyDescent="0.2">
      <c r="A755" s="419">
        <v>12.1</v>
      </c>
      <c r="B755" s="420" t="s">
        <v>903</v>
      </c>
      <c r="C755" s="423">
        <v>4809</v>
      </c>
      <c r="D755" s="416"/>
    </row>
    <row r="756" spans="1:4" ht="16" x14ac:dyDescent="0.2">
      <c r="A756" s="419">
        <v>12.1</v>
      </c>
      <c r="B756" s="420" t="s">
        <v>903</v>
      </c>
      <c r="C756" s="423">
        <v>481013</v>
      </c>
      <c r="D756" s="416"/>
    </row>
    <row r="757" spans="1:4" ht="16" x14ac:dyDescent="0.2">
      <c r="A757" s="419">
        <v>12.1</v>
      </c>
      <c r="B757" s="420" t="s">
        <v>903</v>
      </c>
      <c r="C757" s="423">
        <v>481014</v>
      </c>
      <c r="D757" s="416"/>
    </row>
    <row r="758" spans="1:4" ht="16" x14ac:dyDescent="0.2">
      <c r="A758" s="419">
        <v>12.1</v>
      </c>
      <c r="B758" s="420" t="s">
        <v>903</v>
      </c>
      <c r="C758" s="423">
        <v>481019</v>
      </c>
      <c r="D758" s="416"/>
    </row>
    <row r="759" spans="1:4" ht="16" x14ac:dyDescent="0.2">
      <c r="A759" s="448">
        <v>12.1</v>
      </c>
      <c r="B759" s="449" t="s">
        <v>903</v>
      </c>
      <c r="C759" s="412">
        <v>481022</v>
      </c>
      <c r="D759" s="416"/>
    </row>
    <row r="760" spans="1:4" ht="16" x14ac:dyDescent="0.2">
      <c r="A760" s="448">
        <v>12.1</v>
      </c>
      <c r="B760" s="449" t="s">
        <v>903</v>
      </c>
      <c r="C760" s="412">
        <v>481029</v>
      </c>
      <c r="D760" s="416"/>
    </row>
    <row r="761" spans="1:4" ht="16" x14ac:dyDescent="0.2">
      <c r="A761" s="448">
        <v>12.1</v>
      </c>
      <c r="B761" s="449" t="s">
        <v>905</v>
      </c>
      <c r="C761" s="412" t="s">
        <v>973</v>
      </c>
      <c r="D761" s="416"/>
    </row>
    <row r="762" spans="1:4" ht="16" x14ac:dyDescent="0.2">
      <c r="A762" s="419">
        <v>12.1</v>
      </c>
      <c r="B762" s="420" t="s">
        <v>905</v>
      </c>
      <c r="C762" s="412" t="s">
        <v>980</v>
      </c>
      <c r="D762" s="416"/>
    </row>
    <row r="763" spans="1:4" ht="16" x14ac:dyDescent="0.2">
      <c r="A763" s="419">
        <v>12.1</v>
      </c>
      <c r="B763" s="420" t="s">
        <v>905</v>
      </c>
      <c r="C763" s="412" t="s">
        <v>981</v>
      </c>
      <c r="D763" s="416"/>
    </row>
    <row r="764" spans="1:4" ht="16" x14ac:dyDescent="0.2">
      <c r="A764" s="419">
        <v>12.1</v>
      </c>
      <c r="B764" s="420" t="s">
        <v>905</v>
      </c>
      <c r="C764" s="412" t="s">
        <v>982</v>
      </c>
      <c r="D764" s="416"/>
    </row>
    <row r="765" spans="1:4" ht="16" x14ac:dyDescent="0.2">
      <c r="A765" s="419">
        <v>12.1</v>
      </c>
      <c r="B765" s="420" t="s">
        <v>905</v>
      </c>
      <c r="C765" s="412" t="s">
        <v>983</v>
      </c>
      <c r="D765" s="416"/>
    </row>
    <row r="766" spans="1:4" ht="16" x14ac:dyDescent="0.2">
      <c r="A766" s="419">
        <v>12.1</v>
      </c>
      <c r="B766" s="420" t="s">
        <v>905</v>
      </c>
      <c r="C766" s="412" t="s">
        <v>984</v>
      </c>
      <c r="D766" s="416"/>
    </row>
    <row r="767" spans="1:4" ht="16" x14ac:dyDescent="0.2">
      <c r="A767" s="419">
        <v>12.1</v>
      </c>
      <c r="B767" s="420" t="s">
        <v>905</v>
      </c>
      <c r="C767" s="412" t="s">
        <v>985</v>
      </c>
      <c r="D767" s="416"/>
    </row>
    <row r="768" spans="1:4" ht="16" x14ac:dyDescent="0.2">
      <c r="A768" s="419">
        <v>12.1</v>
      </c>
      <c r="B768" s="420" t="s">
        <v>905</v>
      </c>
      <c r="C768" s="412" t="s">
        <v>986</v>
      </c>
      <c r="D768" s="416"/>
    </row>
    <row r="769" spans="1:4" ht="16" x14ac:dyDescent="0.2">
      <c r="A769" s="419">
        <v>12.1</v>
      </c>
      <c r="B769" s="420" t="s">
        <v>905</v>
      </c>
      <c r="C769" s="412" t="s">
        <v>987</v>
      </c>
      <c r="D769" s="416"/>
    </row>
    <row r="770" spans="1:4" ht="16" x14ac:dyDescent="0.2">
      <c r="A770" s="419">
        <v>12.1</v>
      </c>
      <c r="B770" s="420" t="s">
        <v>905</v>
      </c>
      <c r="C770" s="412" t="s">
        <v>988</v>
      </c>
      <c r="D770" s="416"/>
    </row>
    <row r="771" spans="1:4" ht="16" x14ac:dyDescent="0.2">
      <c r="A771" s="419">
        <v>12.1</v>
      </c>
      <c r="B771" s="420" t="s">
        <v>905</v>
      </c>
      <c r="C771" s="412" t="s">
        <v>989</v>
      </c>
      <c r="D771" s="416"/>
    </row>
    <row r="772" spans="1:4" ht="16" x14ac:dyDescent="0.2">
      <c r="A772" s="419">
        <v>12.1</v>
      </c>
      <c r="B772" s="420" t="s">
        <v>905</v>
      </c>
      <c r="C772" s="412">
        <v>4809</v>
      </c>
      <c r="D772" s="416"/>
    </row>
    <row r="773" spans="1:4" ht="16" x14ac:dyDescent="0.2">
      <c r="A773" s="419">
        <v>12.1</v>
      </c>
      <c r="B773" s="420" t="s">
        <v>905</v>
      </c>
      <c r="C773" s="412" t="s">
        <v>990</v>
      </c>
      <c r="D773" s="416"/>
    </row>
    <row r="774" spans="1:4" ht="16" x14ac:dyDescent="0.2">
      <c r="A774" s="419">
        <v>12.1</v>
      </c>
      <c r="B774" s="420" t="s">
        <v>905</v>
      </c>
      <c r="C774" s="412" t="s">
        <v>991</v>
      </c>
      <c r="D774" s="416"/>
    </row>
    <row r="775" spans="1:4" ht="16" x14ac:dyDescent="0.2">
      <c r="A775" s="419">
        <v>12.1</v>
      </c>
      <c r="B775" s="420" t="s">
        <v>905</v>
      </c>
      <c r="C775" s="412" t="s">
        <v>992</v>
      </c>
      <c r="D775" s="416"/>
    </row>
    <row r="776" spans="1:4" ht="16" x14ac:dyDescent="0.2">
      <c r="A776" s="419">
        <v>12.1</v>
      </c>
      <c r="B776" s="420" t="s">
        <v>905</v>
      </c>
      <c r="C776" s="412" t="s">
        <v>993</v>
      </c>
      <c r="D776" s="416"/>
    </row>
    <row r="777" spans="1:4" ht="16" x14ac:dyDescent="0.2">
      <c r="A777" s="419">
        <v>12.1</v>
      </c>
      <c r="B777" s="420" t="s">
        <v>905</v>
      </c>
      <c r="C777" s="412" t="s">
        <v>994</v>
      </c>
      <c r="D777" s="416"/>
    </row>
    <row r="778" spans="1:4" ht="16" x14ac:dyDescent="0.2">
      <c r="A778" s="419">
        <v>12.1</v>
      </c>
      <c r="B778" s="420" t="s">
        <v>906</v>
      </c>
      <c r="C778" s="412" t="s">
        <v>973</v>
      </c>
      <c r="D778" s="416"/>
    </row>
    <row r="779" spans="1:4" ht="16" x14ac:dyDescent="0.2">
      <c r="A779" s="419">
        <v>12.1</v>
      </c>
      <c r="B779" s="420" t="s">
        <v>906</v>
      </c>
      <c r="C779" s="412" t="s">
        <v>980</v>
      </c>
      <c r="D779" s="416"/>
    </row>
    <row r="780" spans="1:4" ht="16" x14ac:dyDescent="0.2">
      <c r="A780" s="419">
        <v>12.1</v>
      </c>
      <c r="B780" s="420" t="s">
        <v>906</v>
      </c>
      <c r="C780" s="412" t="s">
        <v>981</v>
      </c>
      <c r="D780" s="416"/>
    </row>
    <row r="781" spans="1:4" ht="16" x14ac:dyDescent="0.2">
      <c r="A781" s="419">
        <v>12.1</v>
      </c>
      <c r="B781" s="420" t="s">
        <v>906</v>
      </c>
      <c r="C781" s="412" t="s">
        <v>982</v>
      </c>
      <c r="D781" s="416"/>
    </row>
    <row r="782" spans="1:4" ht="16" x14ac:dyDescent="0.2">
      <c r="A782" s="419">
        <v>12.1</v>
      </c>
      <c r="B782" s="420" t="s">
        <v>906</v>
      </c>
      <c r="C782" s="412" t="s">
        <v>983</v>
      </c>
      <c r="D782" s="416"/>
    </row>
    <row r="783" spans="1:4" ht="16" x14ac:dyDescent="0.2">
      <c r="A783" s="419">
        <v>12.1</v>
      </c>
      <c r="B783" s="420" t="s">
        <v>906</v>
      </c>
      <c r="C783" s="412" t="s">
        <v>984</v>
      </c>
      <c r="D783" s="416"/>
    </row>
    <row r="784" spans="1:4" ht="16" x14ac:dyDescent="0.2">
      <c r="A784" s="419">
        <v>12.1</v>
      </c>
      <c r="B784" s="420" t="s">
        <v>906</v>
      </c>
      <c r="C784" s="412" t="s">
        <v>985</v>
      </c>
      <c r="D784" s="416"/>
    </row>
    <row r="785" spans="1:4" ht="16" x14ac:dyDescent="0.2">
      <c r="A785" s="419">
        <v>12.1</v>
      </c>
      <c r="B785" s="420" t="s">
        <v>906</v>
      </c>
      <c r="C785" s="412" t="s">
        <v>986</v>
      </c>
      <c r="D785" s="416"/>
    </row>
    <row r="786" spans="1:4" ht="16" x14ac:dyDescent="0.2">
      <c r="A786" s="419">
        <v>12.1</v>
      </c>
      <c r="B786" s="420" t="s">
        <v>906</v>
      </c>
      <c r="C786" s="412" t="s">
        <v>987</v>
      </c>
      <c r="D786" s="416"/>
    </row>
    <row r="787" spans="1:4" ht="16" x14ac:dyDescent="0.2">
      <c r="A787" s="419">
        <v>12.1</v>
      </c>
      <c r="B787" s="420" t="s">
        <v>906</v>
      </c>
      <c r="C787" s="412" t="s">
        <v>988</v>
      </c>
      <c r="D787" s="416"/>
    </row>
    <row r="788" spans="1:4" ht="16" x14ac:dyDescent="0.2">
      <c r="A788" s="419">
        <v>12.1</v>
      </c>
      <c r="B788" s="420" t="s">
        <v>906</v>
      </c>
      <c r="C788" s="412" t="s">
        <v>989</v>
      </c>
      <c r="D788" s="416"/>
    </row>
    <row r="789" spans="1:4" ht="16" x14ac:dyDescent="0.2">
      <c r="A789" s="419">
        <v>12.1</v>
      </c>
      <c r="B789" s="420" t="s">
        <v>906</v>
      </c>
      <c r="C789" s="412">
        <v>4809</v>
      </c>
      <c r="D789" s="416"/>
    </row>
    <row r="790" spans="1:4" ht="16" x14ac:dyDescent="0.2">
      <c r="A790" s="419">
        <v>12.1</v>
      </c>
      <c r="B790" s="420" t="s">
        <v>906</v>
      </c>
      <c r="C790" s="412" t="s">
        <v>990</v>
      </c>
      <c r="D790" s="416"/>
    </row>
    <row r="791" spans="1:4" ht="16" x14ac:dyDescent="0.2">
      <c r="A791" s="419">
        <v>12.1</v>
      </c>
      <c r="B791" s="420" t="s">
        <v>906</v>
      </c>
      <c r="C791" s="412" t="s">
        <v>991</v>
      </c>
      <c r="D791" s="416"/>
    </row>
    <row r="792" spans="1:4" ht="16" x14ac:dyDescent="0.2">
      <c r="A792" s="419">
        <v>12.1</v>
      </c>
      <c r="B792" s="420" t="s">
        <v>906</v>
      </c>
      <c r="C792" s="412" t="s">
        <v>992</v>
      </c>
      <c r="D792" s="416"/>
    </row>
    <row r="793" spans="1:4" ht="16" x14ac:dyDescent="0.2">
      <c r="A793" s="419">
        <v>12.1</v>
      </c>
      <c r="B793" s="420" t="s">
        <v>906</v>
      </c>
      <c r="C793" s="412" t="s">
        <v>993</v>
      </c>
      <c r="D793" s="416"/>
    </row>
    <row r="794" spans="1:4" ht="16" x14ac:dyDescent="0.2">
      <c r="A794" s="419">
        <v>12.1</v>
      </c>
      <c r="B794" s="420" t="s">
        <v>906</v>
      </c>
      <c r="C794" s="412" t="s">
        <v>994</v>
      </c>
      <c r="D794" s="416"/>
    </row>
    <row r="795" spans="1:4" ht="16" x14ac:dyDescent="0.2">
      <c r="A795" s="419">
        <v>12.1</v>
      </c>
      <c r="B795" s="420" t="s">
        <v>907</v>
      </c>
      <c r="C795" s="412">
        <v>4801</v>
      </c>
      <c r="D795" s="416"/>
    </row>
    <row r="796" spans="1:4" ht="16" x14ac:dyDescent="0.2">
      <c r="A796" s="419">
        <v>12.1</v>
      </c>
      <c r="B796" s="420" t="s">
        <v>907</v>
      </c>
      <c r="C796" s="412">
        <v>480210</v>
      </c>
      <c r="D796" s="416"/>
    </row>
    <row r="797" spans="1:4" ht="16" x14ac:dyDescent="0.2">
      <c r="A797" s="419">
        <v>12.1</v>
      </c>
      <c r="B797" s="420" t="s">
        <v>907</v>
      </c>
      <c r="C797" s="412">
        <v>480220</v>
      </c>
      <c r="D797" s="416"/>
    </row>
    <row r="798" spans="1:4" ht="16" x14ac:dyDescent="0.2">
      <c r="A798" s="419">
        <v>12.1</v>
      </c>
      <c r="B798" s="420" t="s">
        <v>907</v>
      </c>
      <c r="C798" s="412">
        <v>480254</v>
      </c>
      <c r="D798" s="416"/>
    </row>
    <row r="799" spans="1:4" ht="16" x14ac:dyDescent="0.2">
      <c r="A799" s="419">
        <v>12.1</v>
      </c>
      <c r="B799" s="420" t="s">
        <v>907</v>
      </c>
      <c r="C799" s="412">
        <v>480255</v>
      </c>
      <c r="D799" s="416"/>
    </row>
    <row r="800" spans="1:4" ht="16" x14ac:dyDescent="0.2">
      <c r="A800" s="419">
        <v>12.1</v>
      </c>
      <c r="B800" s="420" t="s">
        <v>907</v>
      </c>
      <c r="C800" s="412">
        <v>480256</v>
      </c>
      <c r="D800" s="416"/>
    </row>
    <row r="801" spans="1:4" ht="16" x14ac:dyDescent="0.2">
      <c r="A801" s="419">
        <v>12.1</v>
      </c>
      <c r="B801" s="420" t="s">
        <v>907</v>
      </c>
      <c r="C801" s="412">
        <v>480257</v>
      </c>
      <c r="D801" s="416"/>
    </row>
    <row r="802" spans="1:4" ht="16" x14ac:dyDescent="0.2">
      <c r="A802" s="419">
        <v>12.1</v>
      </c>
      <c r="B802" s="420" t="s">
        <v>907</v>
      </c>
      <c r="C802" s="412">
        <v>480258</v>
      </c>
      <c r="D802" s="416"/>
    </row>
    <row r="803" spans="1:4" ht="16" x14ac:dyDescent="0.2">
      <c r="A803" s="419">
        <v>12.1</v>
      </c>
      <c r="B803" s="420" t="s">
        <v>907</v>
      </c>
      <c r="C803" s="412">
        <v>480261</v>
      </c>
      <c r="D803" s="416"/>
    </row>
    <row r="804" spans="1:4" ht="16" x14ac:dyDescent="0.2">
      <c r="A804" s="419">
        <v>12.1</v>
      </c>
      <c r="B804" s="420" t="s">
        <v>907</v>
      </c>
      <c r="C804" s="412">
        <v>480262</v>
      </c>
      <c r="D804" s="416"/>
    </row>
    <row r="805" spans="1:4" ht="16" x14ac:dyDescent="0.2">
      <c r="A805" s="419">
        <v>12.1</v>
      </c>
      <c r="B805" s="420" t="s">
        <v>907</v>
      </c>
      <c r="C805" s="412">
        <v>480269</v>
      </c>
      <c r="D805" s="416"/>
    </row>
    <row r="806" spans="1:4" ht="16" x14ac:dyDescent="0.2">
      <c r="A806" s="419">
        <v>12.1</v>
      </c>
      <c r="B806" s="420" t="s">
        <v>907</v>
      </c>
      <c r="C806" s="412">
        <v>4809</v>
      </c>
      <c r="D806" s="416"/>
    </row>
    <row r="807" spans="1:4" ht="16" x14ac:dyDescent="0.2">
      <c r="A807" s="419">
        <v>12.1</v>
      </c>
      <c r="B807" s="420" t="s">
        <v>907</v>
      </c>
      <c r="C807" s="412">
        <v>481013</v>
      </c>
      <c r="D807" s="416"/>
    </row>
    <row r="808" spans="1:4" ht="16" x14ac:dyDescent="0.2">
      <c r="A808" s="419">
        <v>12.1</v>
      </c>
      <c r="B808" s="420" t="s">
        <v>907</v>
      </c>
      <c r="C808" s="412">
        <v>481014</v>
      </c>
      <c r="D808" s="416"/>
    </row>
    <row r="809" spans="1:4" ht="16" x14ac:dyDescent="0.2">
      <c r="A809" s="419">
        <v>12.1</v>
      </c>
      <c r="B809" s="420" t="s">
        <v>907</v>
      </c>
      <c r="C809" s="412">
        <v>481019</v>
      </c>
      <c r="D809" s="416"/>
    </row>
    <row r="810" spans="1:4" ht="16" x14ac:dyDescent="0.2">
      <c r="A810" s="419">
        <v>12.1</v>
      </c>
      <c r="B810" s="420" t="s">
        <v>907</v>
      </c>
      <c r="C810" s="412">
        <v>481022</v>
      </c>
      <c r="D810" s="416"/>
    </row>
    <row r="811" spans="1:4" ht="16" x14ac:dyDescent="0.2">
      <c r="A811" s="419">
        <v>12.1</v>
      </c>
      <c r="B811" s="420" t="s">
        <v>907</v>
      </c>
      <c r="C811" s="412">
        <v>481029</v>
      </c>
      <c r="D811" s="416"/>
    </row>
    <row r="812" spans="1:4" ht="16" x14ac:dyDescent="0.2">
      <c r="A812" s="419">
        <v>12.1</v>
      </c>
      <c r="B812" s="420" t="s">
        <v>908</v>
      </c>
      <c r="C812" s="412">
        <v>4801</v>
      </c>
      <c r="D812" s="416"/>
    </row>
    <row r="813" spans="1:4" ht="16" x14ac:dyDescent="0.2">
      <c r="A813" s="419">
        <v>12.1</v>
      </c>
      <c r="B813" s="420" t="s">
        <v>908</v>
      </c>
      <c r="C813" s="412">
        <v>480210</v>
      </c>
      <c r="D813" s="416"/>
    </row>
    <row r="814" spans="1:4" ht="16" x14ac:dyDescent="0.2">
      <c r="A814" s="419">
        <v>12.1</v>
      </c>
      <c r="B814" s="420" t="s">
        <v>908</v>
      </c>
      <c r="C814" s="412">
        <v>480220</v>
      </c>
      <c r="D814" s="416"/>
    </row>
    <row r="815" spans="1:4" ht="16" x14ac:dyDescent="0.2">
      <c r="A815" s="419">
        <v>12.1</v>
      </c>
      <c r="B815" s="420" t="s">
        <v>908</v>
      </c>
      <c r="C815" s="412">
        <v>480254</v>
      </c>
      <c r="D815" s="416"/>
    </row>
    <row r="816" spans="1:4" ht="16" x14ac:dyDescent="0.2">
      <c r="A816" s="419">
        <v>12.1</v>
      </c>
      <c r="B816" s="420" t="s">
        <v>908</v>
      </c>
      <c r="C816" s="412">
        <v>480255</v>
      </c>
      <c r="D816" s="416"/>
    </row>
    <row r="817" spans="1:4" ht="16" x14ac:dyDescent="0.2">
      <c r="A817" s="419">
        <v>12.1</v>
      </c>
      <c r="B817" s="420" t="s">
        <v>908</v>
      </c>
      <c r="C817" s="412">
        <v>480256</v>
      </c>
      <c r="D817" s="416"/>
    </row>
    <row r="818" spans="1:4" ht="16" x14ac:dyDescent="0.2">
      <c r="A818" s="419">
        <v>12.1</v>
      </c>
      <c r="B818" s="420" t="s">
        <v>908</v>
      </c>
      <c r="C818" s="412">
        <v>480257</v>
      </c>
      <c r="D818" s="416"/>
    </row>
    <row r="819" spans="1:4" ht="16" x14ac:dyDescent="0.2">
      <c r="A819" s="419">
        <v>12.1</v>
      </c>
      <c r="B819" s="420" t="s">
        <v>908</v>
      </c>
      <c r="C819" s="412">
        <v>480258</v>
      </c>
      <c r="D819" s="416"/>
    </row>
    <row r="820" spans="1:4" ht="16" x14ac:dyDescent="0.2">
      <c r="A820" s="419">
        <v>12.1</v>
      </c>
      <c r="B820" s="420" t="s">
        <v>908</v>
      </c>
      <c r="C820" s="412">
        <v>480261</v>
      </c>
      <c r="D820" s="416"/>
    </row>
    <row r="821" spans="1:4" ht="16" x14ac:dyDescent="0.2">
      <c r="A821" s="419">
        <v>12.1</v>
      </c>
      <c r="B821" s="420" t="s">
        <v>908</v>
      </c>
      <c r="C821" s="412">
        <v>480262</v>
      </c>
      <c r="D821" s="416"/>
    </row>
    <row r="822" spans="1:4" ht="16" x14ac:dyDescent="0.2">
      <c r="A822" s="419">
        <v>12.1</v>
      </c>
      <c r="B822" s="420" t="s">
        <v>908</v>
      </c>
      <c r="C822" s="412">
        <v>480269</v>
      </c>
      <c r="D822" s="416"/>
    </row>
    <row r="823" spans="1:4" ht="16" x14ac:dyDescent="0.2">
      <c r="A823" s="419">
        <v>12.1</v>
      </c>
      <c r="B823" s="420" t="s">
        <v>908</v>
      </c>
      <c r="C823" s="412">
        <v>4809</v>
      </c>
      <c r="D823" s="416"/>
    </row>
    <row r="824" spans="1:4" ht="16" x14ac:dyDescent="0.2">
      <c r="A824" s="419">
        <v>12.1</v>
      </c>
      <c r="B824" s="420" t="s">
        <v>908</v>
      </c>
      <c r="C824" s="412">
        <v>481013</v>
      </c>
      <c r="D824" s="416"/>
    </row>
    <row r="825" spans="1:4" ht="16" x14ac:dyDescent="0.2">
      <c r="A825" s="419">
        <v>12.1</v>
      </c>
      <c r="B825" s="420" t="s">
        <v>908</v>
      </c>
      <c r="C825" s="412">
        <v>481014</v>
      </c>
      <c r="D825" s="416"/>
    </row>
    <row r="826" spans="1:4" ht="16" x14ac:dyDescent="0.2">
      <c r="A826" s="419">
        <v>12.1</v>
      </c>
      <c r="B826" s="420" t="s">
        <v>908</v>
      </c>
      <c r="C826" s="412">
        <v>481019</v>
      </c>
      <c r="D826" s="416"/>
    </row>
    <row r="827" spans="1:4" ht="16" x14ac:dyDescent="0.2">
      <c r="A827" s="419">
        <v>12.1</v>
      </c>
      <c r="B827" s="420" t="s">
        <v>908</v>
      </c>
      <c r="C827" s="412">
        <v>481022</v>
      </c>
      <c r="D827" s="416"/>
    </row>
    <row r="828" spans="1:4" ht="17" thickBot="1" x14ac:dyDescent="0.25">
      <c r="A828" s="424">
        <v>12.1</v>
      </c>
      <c r="B828" s="435" t="s">
        <v>908</v>
      </c>
      <c r="C828" s="475">
        <v>481029</v>
      </c>
      <c r="D828" s="416"/>
    </row>
    <row r="829" spans="1:4" ht="17" thickTop="1" x14ac:dyDescent="0.2">
      <c r="A829" s="462" t="s">
        <v>276</v>
      </c>
      <c r="B829" s="463" t="s">
        <v>903</v>
      </c>
      <c r="C829" s="408">
        <v>4801</v>
      </c>
      <c r="D829" s="416"/>
    </row>
    <row r="830" spans="1:4" ht="16" x14ac:dyDescent="0.2">
      <c r="A830" s="448" t="s">
        <v>276</v>
      </c>
      <c r="B830" s="449" t="s">
        <v>905</v>
      </c>
      <c r="C830" s="412" t="s">
        <v>973</v>
      </c>
      <c r="D830" s="416"/>
    </row>
    <row r="831" spans="1:4" ht="16" x14ac:dyDescent="0.2">
      <c r="A831" s="448" t="s">
        <v>276</v>
      </c>
      <c r="B831" s="449" t="s">
        <v>906</v>
      </c>
      <c r="C831" s="412" t="s">
        <v>973</v>
      </c>
      <c r="D831" s="416"/>
    </row>
    <row r="832" spans="1:4" ht="16" x14ac:dyDescent="0.2">
      <c r="A832" s="448" t="s">
        <v>276</v>
      </c>
      <c r="B832" s="449" t="s">
        <v>907</v>
      </c>
      <c r="C832" s="412" t="s">
        <v>973</v>
      </c>
      <c r="D832" s="416"/>
    </row>
    <row r="833" spans="1:4" ht="17" thickBot="1" x14ac:dyDescent="0.25">
      <c r="A833" s="451" t="s">
        <v>276</v>
      </c>
      <c r="B833" s="452" t="s">
        <v>908</v>
      </c>
      <c r="C833" s="453" t="s">
        <v>973</v>
      </c>
      <c r="D833" s="416"/>
    </row>
    <row r="834" spans="1:4" ht="17" thickTop="1" x14ac:dyDescent="0.2">
      <c r="A834" s="432" t="s">
        <v>278</v>
      </c>
      <c r="B834" s="433" t="s">
        <v>903</v>
      </c>
      <c r="C834" s="472">
        <v>480261</v>
      </c>
      <c r="D834" s="416"/>
    </row>
    <row r="835" spans="1:4" ht="16" x14ac:dyDescent="0.2">
      <c r="A835" s="419" t="s">
        <v>278</v>
      </c>
      <c r="B835" s="420" t="s">
        <v>903</v>
      </c>
      <c r="C835" s="423">
        <v>480262</v>
      </c>
      <c r="D835" s="416"/>
    </row>
    <row r="836" spans="1:4" ht="16" x14ac:dyDescent="0.2">
      <c r="A836" s="419" t="s">
        <v>278</v>
      </c>
      <c r="B836" s="420" t="s">
        <v>903</v>
      </c>
      <c r="C836" s="423">
        <v>480269</v>
      </c>
      <c r="D836" s="416"/>
    </row>
    <row r="837" spans="1:4" ht="16" x14ac:dyDescent="0.2">
      <c r="A837" s="448" t="s">
        <v>278</v>
      </c>
      <c r="B837" s="449" t="s">
        <v>905</v>
      </c>
      <c r="C837" s="412" t="s">
        <v>987</v>
      </c>
      <c r="D837" s="416"/>
    </row>
    <row r="838" spans="1:4" ht="16" x14ac:dyDescent="0.2">
      <c r="A838" s="417" t="s">
        <v>278</v>
      </c>
      <c r="B838" s="418" t="s">
        <v>905</v>
      </c>
      <c r="C838" s="456" t="s">
        <v>988</v>
      </c>
      <c r="D838" s="416"/>
    </row>
    <row r="839" spans="1:4" ht="16" x14ac:dyDescent="0.2">
      <c r="A839" s="417" t="s">
        <v>278</v>
      </c>
      <c r="B839" s="418" t="s">
        <v>905</v>
      </c>
      <c r="C839" s="456" t="s">
        <v>989</v>
      </c>
      <c r="D839" s="416"/>
    </row>
    <row r="840" spans="1:4" ht="16" x14ac:dyDescent="0.2">
      <c r="A840" s="417" t="s">
        <v>278</v>
      </c>
      <c r="B840" s="418" t="s">
        <v>906</v>
      </c>
      <c r="C840" s="456" t="s">
        <v>987</v>
      </c>
      <c r="D840" s="416"/>
    </row>
    <row r="841" spans="1:4" ht="16" x14ac:dyDescent="0.2">
      <c r="A841" s="417" t="s">
        <v>278</v>
      </c>
      <c r="B841" s="418" t="s">
        <v>906</v>
      </c>
      <c r="C841" s="456" t="s">
        <v>988</v>
      </c>
      <c r="D841" s="416"/>
    </row>
    <row r="842" spans="1:4" ht="16" x14ac:dyDescent="0.2">
      <c r="A842" s="444" t="s">
        <v>278</v>
      </c>
      <c r="B842" s="445" t="s">
        <v>906</v>
      </c>
      <c r="C842" s="446" t="s">
        <v>989</v>
      </c>
      <c r="D842" s="416"/>
    </row>
    <row r="843" spans="1:4" ht="16" x14ac:dyDescent="0.2">
      <c r="A843" s="417" t="s">
        <v>278</v>
      </c>
      <c r="B843" s="445" t="s">
        <v>907</v>
      </c>
      <c r="C843" s="446">
        <v>480261</v>
      </c>
      <c r="D843" s="416"/>
    </row>
    <row r="844" spans="1:4" ht="16" x14ac:dyDescent="0.2">
      <c r="A844" s="417" t="s">
        <v>278</v>
      </c>
      <c r="B844" s="445" t="s">
        <v>907</v>
      </c>
      <c r="C844" s="446">
        <v>480262</v>
      </c>
      <c r="D844" s="416"/>
    </row>
    <row r="845" spans="1:4" ht="16" x14ac:dyDescent="0.2">
      <c r="A845" s="444" t="s">
        <v>278</v>
      </c>
      <c r="B845" s="445" t="s">
        <v>907</v>
      </c>
      <c r="C845" s="446">
        <v>480269</v>
      </c>
      <c r="D845" s="416"/>
    </row>
    <row r="846" spans="1:4" ht="16" x14ac:dyDescent="0.2">
      <c r="A846" s="417" t="s">
        <v>278</v>
      </c>
      <c r="B846" s="445" t="s">
        <v>908</v>
      </c>
      <c r="C846" s="446">
        <v>480261</v>
      </c>
      <c r="D846" s="416"/>
    </row>
    <row r="847" spans="1:4" ht="16" x14ac:dyDescent="0.2">
      <c r="A847" s="417" t="s">
        <v>278</v>
      </c>
      <c r="B847" s="445" t="s">
        <v>908</v>
      </c>
      <c r="C847" s="446">
        <v>480262</v>
      </c>
      <c r="D847" s="416"/>
    </row>
    <row r="848" spans="1:4" ht="17" thickBot="1" x14ac:dyDescent="0.25">
      <c r="A848" s="451" t="s">
        <v>278</v>
      </c>
      <c r="B848" s="452" t="s">
        <v>908</v>
      </c>
      <c r="C848" s="453">
        <v>480269</v>
      </c>
      <c r="D848" s="416"/>
    </row>
    <row r="849" spans="1:4" ht="17" thickTop="1" x14ac:dyDescent="0.2">
      <c r="A849" s="432" t="s">
        <v>280</v>
      </c>
      <c r="B849" s="433" t="s">
        <v>903</v>
      </c>
      <c r="C849" s="472">
        <v>480210</v>
      </c>
      <c r="D849" s="416"/>
    </row>
    <row r="850" spans="1:4" ht="16" x14ac:dyDescent="0.2">
      <c r="A850" s="419" t="s">
        <v>280</v>
      </c>
      <c r="B850" s="420" t="s">
        <v>903</v>
      </c>
      <c r="C850" s="423">
        <v>480220</v>
      </c>
      <c r="D850" s="416"/>
    </row>
    <row r="851" spans="1:4" ht="16" x14ac:dyDescent="0.2">
      <c r="A851" s="419" t="s">
        <v>280</v>
      </c>
      <c r="B851" s="420" t="s">
        <v>903</v>
      </c>
      <c r="C851" s="423">
        <v>480254</v>
      </c>
      <c r="D851" s="416"/>
    </row>
    <row r="852" spans="1:4" ht="16" x14ac:dyDescent="0.2">
      <c r="A852" s="419" t="s">
        <v>280</v>
      </c>
      <c r="B852" s="420" t="s">
        <v>903</v>
      </c>
      <c r="C852" s="423">
        <v>480255</v>
      </c>
      <c r="D852" s="416"/>
    </row>
    <row r="853" spans="1:4" ht="16" x14ac:dyDescent="0.2">
      <c r="A853" s="419" t="s">
        <v>280</v>
      </c>
      <c r="B853" s="420" t="s">
        <v>903</v>
      </c>
      <c r="C853" s="423">
        <v>480256</v>
      </c>
      <c r="D853" s="416"/>
    </row>
    <row r="854" spans="1:4" ht="16" x14ac:dyDescent="0.2">
      <c r="A854" s="419" t="s">
        <v>280</v>
      </c>
      <c r="B854" s="420" t="s">
        <v>903</v>
      </c>
      <c r="C854" s="423">
        <v>480257</v>
      </c>
      <c r="D854" s="416"/>
    </row>
    <row r="855" spans="1:4" ht="16" x14ac:dyDescent="0.2">
      <c r="A855" s="419" t="s">
        <v>280</v>
      </c>
      <c r="B855" s="420" t="s">
        <v>903</v>
      </c>
      <c r="C855" s="423">
        <v>480258</v>
      </c>
      <c r="D855" s="416"/>
    </row>
    <row r="856" spans="1:4" ht="16" x14ac:dyDescent="0.2">
      <c r="A856" s="414" t="s">
        <v>280</v>
      </c>
      <c r="B856" s="415" t="s">
        <v>905</v>
      </c>
      <c r="C856" s="443" t="s">
        <v>980</v>
      </c>
      <c r="D856" s="416"/>
    </row>
    <row r="857" spans="1:4" ht="16" x14ac:dyDescent="0.2">
      <c r="A857" s="417" t="s">
        <v>280</v>
      </c>
      <c r="B857" s="418" t="s">
        <v>905</v>
      </c>
      <c r="C857" s="456" t="s">
        <v>981</v>
      </c>
      <c r="D857" s="416"/>
    </row>
    <row r="858" spans="1:4" ht="16" x14ac:dyDescent="0.2">
      <c r="A858" s="417" t="s">
        <v>280</v>
      </c>
      <c r="B858" s="418" t="s">
        <v>905</v>
      </c>
      <c r="C858" s="456" t="s">
        <v>982</v>
      </c>
      <c r="D858" s="416"/>
    </row>
    <row r="859" spans="1:4" ht="16" x14ac:dyDescent="0.2">
      <c r="A859" s="417" t="s">
        <v>280</v>
      </c>
      <c r="B859" s="418" t="s">
        <v>905</v>
      </c>
      <c r="C859" s="456" t="s">
        <v>983</v>
      </c>
      <c r="D859" s="416"/>
    </row>
    <row r="860" spans="1:4" ht="16" x14ac:dyDescent="0.2">
      <c r="A860" s="417" t="s">
        <v>280</v>
      </c>
      <c r="B860" s="418" t="s">
        <v>905</v>
      </c>
      <c r="C860" s="456" t="s">
        <v>984</v>
      </c>
      <c r="D860" s="416"/>
    </row>
    <row r="861" spans="1:4" ht="16" x14ac:dyDescent="0.2">
      <c r="A861" s="417" t="s">
        <v>280</v>
      </c>
      <c r="B861" s="418" t="s">
        <v>905</v>
      </c>
      <c r="C861" s="456" t="s">
        <v>985</v>
      </c>
      <c r="D861" s="416"/>
    </row>
    <row r="862" spans="1:4" ht="16" x14ac:dyDescent="0.2">
      <c r="A862" s="417" t="s">
        <v>280</v>
      </c>
      <c r="B862" s="418" t="s">
        <v>905</v>
      </c>
      <c r="C862" s="456" t="s">
        <v>986</v>
      </c>
      <c r="D862" s="416"/>
    </row>
    <row r="863" spans="1:4" ht="16" x14ac:dyDescent="0.2">
      <c r="A863" s="417" t="s">
        <v>280</v>
      </c>
      <c r="B863" s="418" t="s">
        <v>906</v>
      </c>
      <c r="C863" s="456" t="s">
        <v>980</v>
      </c>
      <c r="D863" s="416"/>
    </row>
    <row r="864" spans="1:4" ht="16" x14ac:dyDescent="0.2">
      <c r="A864" s="417" t="s">
        <v>280</v>
      </c>
      <c r="B864" s="418" t="s">
        <v>906</v>
      </c>
      <c r="C864" s="456" t="s">
        <v>981</v>
      </c>
      <c r="D864" s="416"/>
    </row>
    <row r="865" spans="1:4" ht="16" x14ac:dyDescent="0.2">
      <c r="A865" s="417" t="s">
        <v>280</v>
      </c>
      <c r="B865" s="418" t="s">
        <v>906</v>
      </c>
      <c r="C865" s="456" t="s">
        <v>982</v>
      </c>
      <c r="D865" s="416"/>
    </row>
    <row r="866" spans="1:4" ht="16" x14ac:dyDescent="0.2">
      <c r="A866" s="417" t="s">
        <v>280</v>
      </c>
      <c r="B866" s="418" t="s">
        <v>906</v>
      </c>
      <c r="C866" s="456" t="s">
        <v>983</v>
      </c>
      <c r="D866" s="416"/>
    </row>
    <row r="867" spans="1:4" ht="16" x14ac:dyDescent="0.2">
      <c r="A867" s="417" t="s">
        <v>280</v>
      </c>
      <c r="B867" s="418" t="s">
        <v>906</v>
      </c>
      <c r="C867" s="456" t="s">
        <v>984</v>
      </c>
      <c r="D867" s="416"/>
    </row>
    <row r="868" spans="1:4" ht="16" x14ac:dyDescent="0.2">
      <c r="A868" s="417" t="s">
        <v>280</v>
      </c>
      <c r="B868" s="418" t="s">
        <v>906</v>
      </c>
      <c r="C868" s="456" t="s">
        <v>985</v>
      </c>
      <c r="D868" s="416"/>
    </row>
    <row r="869" spans="1:4" ht="16" x14ac:dyDescent="0.2">
      <c r="A869" s="444" t="s">
        <v>280</v>
      </c>
      <c r="B869" s="445" t="s">
        <v>906</v>
      </c>
      <c r="C869" s="446" t="s">
        <v>986</v>
      </c>
      <c r="D869" s="416"/>
    </row>
    <row r="870" spans="1:4" ht="16" x14ac:dyDescent="0.2">
      <c r="A870" s="417" t="s">
        <v>280</v>
      </c>
      <c r="B870" s="418" t="s">
        <v>907</v>
      </c>
      <c r="C870" s="456">
        <v>480210</v>
      </c>
      <c r="D870" s="416"/>
    </row>
    <row r="871" spans="1:4" ht="16" x14ac:dyDescent="0.2">
      <c r="A871" s="444" t="s">
        <v>280</v>
      </c>
      <c r="B871" s="445" t="s">
        <v>907</v>
      </c>
      <c r="C871" s="446">
        <v>480220</v>
      </c>
      <c r="D871" s="416"/>
    </row>
    <row r="872" spans="1:4" ht="16" x14ac:dyDescent="0.2">
      <c r="A872" s="417" t="s">
        <v>280</v>
      </c>
      <c r="B872" s="418" t="s">
        <v>907</v>
      </c>
      <c r="C872" s="456">
        <v>480254</v>
      </c>
      <c r="D872" s="416"/>
    </row>
    <row r="873" spans="1:4" ht="16" x14ac:dyDescent="0.2">
      <c r="A873" s="444" t="s">
        <v>280</v>
      </c>
      <c r="B873" s="445" t="s">
        <v>907</v>
      </c>
      <c r="C873" s="446">
        <v>480255</v>
      </c>
      <c r="D873" s="416"/>
    </row>
    <row r="874" spans="1:4" ht="16" x14ac:dyDescent="0.2">
      <c r="A874" s="417" t="s">
        <v>280</v>
      </c>
      <c r="B874" s="418" t="s">
        <v>907</v>
      </c>
      <c r="C874" s="456">
        <v>480256</v>
      </c>
      <c r="D874" s="416"/>
    </row>
    <row r="875" spans="1:4" ht="16" x14ac:dyDescent="0.2">
      <c r="A875" s="444" t="s">
        <v>280</v>
      </c>
      <c r="B875" s="445" t="s">
        <v>907</v>
      </c>
      <c r="C875" s="446">
        <v>480257</v>
      </c>
      <c r="D875" s="416"/>
    </row>
    <row r="876" spans="1:4" ht="16" x14ac:dyDescent="0.2">
      <c r="A876" s="417" t="s">
        <v>280</v>
      </c>
      <c r="B876" s="418" t="s">
        <v>907</v>
      </c>
      <c r="C876" s="456">
        <v>480258</v>
      </c>
      <c r="D876" s="416"/>
    </row>
    <row r="877" spans="1:4" ht="16" x14ac:dyDescent="0.2">
      <c r="A877" s="417" t="s">
        <v>280</v>
      </c>
      <c r="B877" s="418" t="s">
        <v>908</v>
      </c>
      <c r="C877" s="456">
        <v>480210</v>
      </c>
      <c r="D877" s="416"/>
    </row>
    <row r="878" spans="1:4" ht="16" x14ac:dyDescent="0.2">
      <c r="A878" s="444" t="s">
        <v>280</v>
      </c>
      <c r="B878" s="418" t="s">
        <v>908</v>
      </c>
      <c r="C878" s="446">
        <v>480220</v>
      </c>
      <c r="D878" s="416"/>
    </row>
    <row r="879" spans="1:4" ht="16" x14ac:dyDescent="0.2">
      <c r="A879" s="417" t="s">
        <v>280</v>
      </c>
      <c r="B879" s="418" t="s">
        <v>908</v>
      </c>
      <c r="C879" s="456">
        <v>480254</v>
      </c>
      <c r="D879" s="416"/>
    </row>
    <row r="880" spans="1:4" ht="16" x14ac:dyDescent="0.2">
      <c r="A880" s="444" t="s">
        <v>280</v>
      </c>
      <c r="B880" s="418" t="s">
        <v>908</v>
      </c>
      <c r="C880" s="446">
        <v>480255</v>
      </c>
      <c r="D880" s="416"/>
    </row>
    <row r="881" spans="1:4" ht="16" x14ac:dyDescent="0.2">
      <c r="A881" s="417" t="s">
        <v>280</v>
      </c>
      <c r="B881" s="418" t="s">
        <v>908</v>
      </c>
      <c r="C881" s="456">
        <v>480256</v>
      </c>
      <c r="D881" s="416"/>
    </row>
    <row r="882" spans="1:4" ht="16" x14ac:dyDescent="0.2">
      <c r="A882" s="444" t="s">
        <v>280</v>
      </c>
      <c r="B882" s="418" t="s">
        <v>908</v>
      </c>
      <c r="C882" s="446">
        <v>480257</v>
      </c>
      <c r="D882" s="416"/>
    </row>
    <row r="883" spans="1:4" ht="17" thickBot="1" x14ac:dyDescent="0.25">
      <c r="A883" s="451" t="s">
        <v>280</v>
      </c>
      <c r="B883" s="452" t="s">
        <v>908</v>
      </c>
      <c r="C883" s="453">
        <v>480258</v>
      </c>
      <c r="D883" s="416"/>
    </row>
    <row r="884" spans="1:4" ht="17" thickTop="1" x14ac:dyDescent="0.2">
      <c r="A884" s="474" t="s">
        <v>282</v>
      </c>
      <c r="B884" s="463" t="s">
        <v>903</v>
      </c>
      <c r="C884" s="472">
        <v>4809</v>
      </c>
      <c r="D884" s="416"/>
    </row>
    <row r="885" spans="1:4" ht="16" x14ac:dyDescent="0.2">
      <c r="A885" s="414" t="s">
        <v>282</v>
      </c>
      <c r="B885" s="449" t="s">
        <v>903</v>
      </c>
      <c r="C885" s="423">
        <v>481013</v>
      </c>
      <c r="D885" s="416"/>
    </row>
    <row r="886" spans="1:4" ht="16" x14ac:dyDescent="0.2">
      <c r="A886" s="414" t="s">
        <v>282</v>
      </c>
      <c r="B886" s="449" t="s">
        <v>903</v>
      </c>
      <c r="C886" s="423">
        <v>481014</v>
      </c>
      <c r="D886" s="416"/>
    </row>
    <row r="887" spans="1:4" ht="16" x14ac:dyDescent="0.2">
      <c r="A887" s="414" t="s">
        <v>282</v>
      </c>
      <c r="B887" s="449" t="s">
        <v>903</v>
      </c>
      <c r="C887" s="423">
        <v>481019</v>
      </c>
      <c r="D887" s="416"/>
    </row>
    <row r="888" spans="1:4" ht="16" x14ac:dyDescent="0.2">
      <c r="A888" s="414" t="s">
        <v>282</v>
      </c>
      <c r="B888" s="449" t="s">
        <v>903</v>
      </c>
      <c r="C888" s="423">
        <v>481022</v>
      </c>
      <c r="D888" s="416"/>
    </row>
    <row r="889" spans="1:4" ht="16" x14ac:dyDescent="0.2">
      <c r="A889" s="414" t="s">
        <v>282</v>
      </c>
      <c r="B889" s="449" t="s">
        <v>903</v>
      </c>
      <c r="C889" s="423">
        <v>481029</v>
      </c>
      <c r="D889" s="416"/>
    </row>
    <row r="890" spans="1:4" ht="16" x14ac:dyDescent="0.2">
      <c r="A890" s="414" t="s">
        <v>282</v>
      </c>
      <c r="B890" s="415" t="s">
        <v>905</v>
      </c>
      <c r="C890" s="443">
        <v>4809</v>
      </c>
      <c r="D890" s="416"/>
    </row>
    <row r="891" spans="1:4" ht="16" x14ac:dyDescent="0.2">
      <c r="A891" s="417" t="s">
        <v>282</v>
      </c>
      <c r="B891" s="418" t="s">
        <v>905</v>
      </c>
      <c r="C891" s="456" t="s">
        <v>990</v>
      </c>
      <c r="D891" s="416"/>
    </row>
    <row r="892" spans="1:4" ht="16" x14ac:dyDescent="0.2">
      <c r="A892" s="417" t="s">
        <v>282</v>
      </c>
      <c r="B892" s="418" t="s">
        <v>905</v>
      </c>
      <c r="C892" s="456" t="s">
        <v>991</v>
      </c>
      <c r="D892" s="416"/>
    </row>
    <row r="893" spans="1:4" ht="16" x14ac:dyDescent="0.2">
      <c r="A893" s="417" t="s">
        <v>282</v>
      </c>
      <c r="B893" s="418" t="s">
        <v>905</v>
      </c>
      <c r="C893" s="456" t="s">
        <v>992</v>
      </c>
      <c r="D893" s="416"/>
    </row>
    <row r="894" spans="1:4" ht="16" x14ac:dyDescent="0.2">
      <c r="A894" s="417" t="s">
        <v>282</v>
      </c>
      <c r="B894" s="418" t="s">
        <v>905</v>
      </c>
      <c r="C894" s="456" t="s">
        <v>993</v>
      </c>
      <c r="D894" s="416"/>
    </row>
    <row r="895" spans="1:4" ht="16" x14ac:dyDescent="0.2">
      <c r="A895" s="417" t="s">
        <v>282</v>
      </c>
      <c r="B895" s="418" t="s">
        <v>905</v>
      </c>
      <c r="C895" s="456" t="s">
        <v>994</v>
      </c>
      <c r="D895" s="416"/>
    </row>
    <row r="896" spans="1:4" ht="16" x14ac:dyDescent="0.2">
      <c r="A896" s="417" t="s">
        <v>282</v>
      </c>
      <c r="B896" s="418" t="s">
        <v>906</v>
      </c>
      <c r="C896" s="456">
        <v>4809</v>
      </c>
      <c r="D896" s="416"/>
    </row>
    <row r="897" spans="1:4" ht="16" x14ac:dyDescent="0.2">
      <c r="A897" s="417" t="s">
        <v>282</v>
      </c>
      <c r="B897" s="418" t="s">
        <v>906</v>
      </c>
      <c r="C897" s="456" t="s">
        <v>990</v>
      </c>
      <c r="D897" s="416"/>
    </row>
    <row r="898" spans="1:4" ht="16" x14ac:dyDescent="0.2">
      <c r="A898" s="417" t="s">
        <v>282</v>
      </c>
      <c r="B898" s="418" t="s">
        <v>906</v>
      </c>
      <c r="C898" s="456" t="s">
        <v>991</v>
      </c>
      <c r="D898" s="416"/>
    </row>
    <row r="899" spans="1:4" ht="16" x14ac:dyDescent="0.2">
      <c r="A899" s="417" t="s">
        <v>282</v>
      </c>
      <c r="B899" s="418" t="s">
        <v>906</v>
      </c>
      <c r="C899" s="456" t="s">
        <v>992</v>
      </c>
      <c r="D899" s="416"/>
    </row>
    <row r="900" spans="1:4" ht="16" x14ac:dyDescent="0.2">
      <c r="A900" s="417" t="s">
        <v>282</v>
      </c>
      <c r="B900" s="418" t="s">
        <v>906</v>
      </c>
      <c r="C900" s="456" t="s">
        <v>993</v>
      </c>
      <c r="D900" s="416"/>
    </row>
    <row r="901" spans="1:4" ht="16" x14ac:dyDescent="0.2">
      <c r="A901" s="444" t="s">
        <v>282</v>
      </c>
      <c r="B901" s="445" t="s">
        <v>906</v>
      </c>
      <c r="C901" s="446" t="s">
        <v>994</v>
      </c>
      <c r="D901" s="416"/>
    </row>
    <row r="902" spans="1:4" ht="16" x14ac:dyDescent="0.2">
      <c r="A902" s="417" t="s">
        <v>282</v>
      </c>
      <c r="B902" s="445" t="s">
        <v>907</v>
      </c>
      <c r="C902" s="446">
        <v>4809</v>
      </c>
      <c r="D902" s="416"/>
    </row>
    <row r="903" spans="1:4" ht="16" x14ac:dyDescent="0.2">
      <c r="A903" s="444" t="s">
        <v>282</v>
      </c>
      <c r="B903" s="445" t="s">
        <v>907</v>
      </c>
      <c r="C903" s="446">
        <v>481013</v>
      </c>
      <c r="D903" s="416"/>
    </row>
    <row r="904" spans="1:4" ht="16" x14ac:dyDescent="0.2">
      <c r="A904" s="417" t="s">
        <v>282</v>
      </c>
      <c r="B904" s="445" t="s">
        <v>907</v>
      </c>
      <c r="C904" s="446">
        <v>481014</v>
      </c>
      <c r="D904" s="416"/>
    </row>
    <row r="905" spans="1:4" ht="16" x14ac:dyDescent="0.2">
      <c r="A905" s="444" t="s">
        <v>282</v>
      </c>
      <c r="B905" s="445" t="s">
        <v>907</v>
      </c>
      <c r="C905" s="446">
        <v>481019</v>
      </c>
      <c r="D905" s="416"/>
    </row>
    <row r="906" spans="1:4" ht="16" x14ac:dyDescent="0.2">
      <c r="A906" s="417" t="s">
        <v>282</v>
      </c>
      <c r="B906" s="445" t="s">
        <v>907</v>
      </c>
      <c r="C906" s="446">
        <v>481022</v>
      </c>
      <c r="D906" s="416"/>
    </row>
    <row r="907" spans="1:4" ht="16" x14ac:dyDescent="0.2">
      <c r="A907" s="444" t="s">
        <v>282</v>
      </c>
      <c r="B907" s="445" t="s">
        <v>907</v>
      </c>
      <c r="C907" s="446">
        <v>481029</v>
      </c>
      <c r="D907" s="416"/>
    </row>
    <row r="908" spans="1:4" ht="16" x14ac:dyDescent="0.2">
      <c r="A908" s="417" t="s">
        <v>282</v>
      </c>
      <c r="B908" s="445" t="s">
        <v>908</v>
      </c>
      <c r="C908" s="446">
        <v>4809</v>
      </c>
      <c r="D908" s="416"/>
    </row>
    <row r="909" spans="1:4" ht="16" x14ac:dyDescent="0.2">
      <c r="A909" s="444" t="s">
        <v>282</v>
      </c>
      <c r="B909" s="445" t="s">
        <v>908</v>
      </c>
      <c r="C909" s="446">
        <v>481013</v>
      </c>
      <c r="D909" s="416"/>
    </row>
    <row r="910" spans="1:4" ht="16" x14ac:dyDescent="0.2">
      <c r="A910" s="417" t="s">
        <v>282</v>
      </c>
      <c r="B910" s="445" t="s">
        <v>908</v>
      </c>
      <c r="C910" s="446">
        <v>481014</v>
      </c>
      <c r="D910" s="416"/>
    </row>
    <row r="911" spans="1:4" ht="16" x14ac:dyDescent="0.2">
      <c r="A911" s="444" t="s">
        <v>282</v>
      </c>
      <c r="B911" s="445" t="s">
        <v>908</v>
      </c>
      <c r="C911" s="446">
        <v>481019</v>
      </c>
      <c r="D911" s="416"/>
    </row>
    <row r="912" spans="1:4" ht="16" x14ac:dyDescent="0.2">
      <c r="A912" s="417" t="s">
        <v>282</v>
      </c>
      <c r="B912" s="445" t="s">
        <v>908</v>
      </c>
      <c r="C912" s="446">
        <v>481022</v>
      </c>
      <c r="D912" s="416"/>
    </row>
    <row r="913" spans="1:4" ht="17" thickBot="1" x14ac:dyDescent="0.25">
      <c r="A913" s="451" t="s">
        <v>282</v>
      </c>
      <c r="B913" s="452" t="s">
        <v>908</v>
      </c>
      <c r="C913" s="453">
        <v>481029</v>
      </c>
      <c r="D913" s="416"/>
    </row>
    <row r="914" spans="1:4" ht="17" thickTop="1" x14ac:dyDescent="0.2">
      <c r="A914" s="462">
        <v>12.2</v>
      </c>
      <c r="B914" s="463" t="s">
        <v>903</v>
      </c>
      <c r="C914" s="464">
        <v>4803</v>
      </c>
      <c r="D914" s="416"/>
    </row>
    <row r="915" spans="1:4" ht="16" x14ac:dyDescent="0.2">
      <c r="A915" s="414">
        <v>12.2</v>
      </c>
      <c r="B915" s="415" t="s">
        <v>905</v>
      </c>
      <c r="C915" s="443" t="s">
        <v>974</v>
      </c>
      <c r="D915" s="416"/>
    </row>
    <row r="916" spans="1:4" ht="16" x14ac:dyDescent="0.2">
      <c r="A916" s="448">
        <v>12.2</v>
      </c>
      <c r="B916" s="449" t="s">
        <v>906</v>
      </c>
      <c r="C916" s="450" t="s">
        <v>974</v>
      </c>
      <c r="D916" s="416"/>
    </row>
    <row r="917" spans="1:4" ht="16" x14ac:dyDescent="0.2">
      <c r="A917" s="414">
        <v>12.2</v>
      </c>
      <c r="B917" s="415" t="s">
        <v>907</v>
      </c>
      <c r="C917" s="443" t="s">
        <v>974</v>
      </c>
      <c r="D917" s="416"/>
    </row>
    <row r="918" spans="1:4" ht="17" thickBot="1" x14ac:dyDescent="0.25">
      <c r="A918" s="460">
        <v>12.2</v>
      </c>
      <c r="B918" s="461" t="s">
        <v>908</v>
      </c>
      <c r="C918" s="470" t="s">
        <v>974</v>
      </c>
      <c r="D918" s="416"/>
    </row>
    <row r="919" spans="1:4" ht="17" thickTop="1" x14ac:dyDescent="0.2">
      <c r="A919" s="462">
        <v>12.3</v>
      </c>
      <c r="B919" s="463" t="s">
        <v>903</v>
      </c>
      <c r="C919" s="472">
        <v>480411</v>
      </c>
      <c r="D919" s="416"/>
    </row>
    <row r="920" spans="1:4" ht="16" x14ac:dyDescent="0.2">
      <c r="A920" s="448">
        <v>12.3</v>
      </c>
      <c r="B920" s="449" t="s">
        <v>903</v>
      </c>
      <c r="C920" s="423">
        <v>480419</v>
      </c>
      <c r="D920" s="416"/>
    </row>
    <row r="921" spans="1:4" ht="16" x14ac:dyDescent="0.2">
      <c r="A921" s="448">
        <v>12.3</v>
      </c>
      <c r="B921" s="449" t="s">
        <v>903</v>
      </c>
      <c r="C921" s="423">
        <v>480421</v>
      </c>
      <c r="D921" s="416"/>
    </row>
    <row r="922" spans="1:4" ht="16" x14ac:dyDescent="0.2">
      <c r="A922" s="448">
        <v>12.3</v>
      </c>
      <c r="B922" s="449" t="s">
        <v>903</v>
      </c>
      <c r="C922" s="423">
        <v>480429</v>
      </c>
      <c r="D922" s="416"/>
    </row>
    <row r="923" spans="1:4" ht="16" x14ac:dyDescent="0.2">
      <c r="A923" s="448">
        <v>12.3</v>
      </c>
      <c r="B923" s="449" t="s">
        <v>903</v>
      </c>
      <c r="C923" s="423">
        <v>480431</v>
      </c>
      <c r="D923" s="416"/>
    </row>
    <row r="924" spans="1:4" ht="16" x14ac:dyDescent="0.2">
      <c r="A924" s="448">
        <v>12.3</v>
      </c>
      <c r="B924" s="449" t="s">
        <v>903</v>
      </c>
      <c r="C924" s="423">
        <v>480439</v>
      </c>
      <c r="D924" s="416"/>
    </row>
    <row r="925" spans="1:4" ht="16" x14ac:dyDescent="0.2">
      <c r="A925" s="448">
        <v>12.3</v>
      </c>
      <c r="B925" s="449" t="s">
        <v>903</v>
      </c>
      <c r="C925" s="423">
        <v>480442</v>
      </c>
      <c r="D925" s="416"/>
    </row>
    <row r="926" spans="1:4" ht="16" x14ac:dyDescent="0.2">
      <c r="A926" s="448">
        <v>12.3</v>
      </c>
      <c r="B926" s="449" t="s">
        <v>903</v>
      </c>
      <c r="C926" s="423">
        <v>480449</v>
      </c>
      <c r="D926" s="416"/>
    </row>
    <row r="927" spans="1:4" ht="16" x14ac:dyDescent="0.2">
      <c r="A927" s="448">
        <v>12.3</v>
      </c>
      <c r="B927" s="449" t="s">
        <v>903</v>
      </c>
      <c r="C927" s="423">
        <v>480451</v>
      </c>
      <c r="D927" s="416"/>
    </row>
    <row r="928" spans="1:4" ht="16" x14ac:dyDescent="0.2">
      <c r="A928" s="448">
        <v>12.3</v>
      </c>
      <c r="B928" s="449" t="s">
        <v>903</v>
      </c>
      <c r="C928" s="423">
        <v>480452</v>
      </c>
      <c r="D928" s="416"/>
    </row>
    <row r="929" spans="1:4" ht="16" x14ac:dyDescent="0.2">
      <c r="A929" s="448">
        <v>12.3</v>
      </c>
      <c r="B929" s="449" t="s">
        <v>903</v>
      </c>
      <c r="C929" s="423">
        <v>480459</v>
      </c>
      <c r="D929" s="416"/>
    </row>
    <row r="930" spans="1:4" ht="16" x14ac:dyDescent="0.2">
      <c r="A930" s="448">
        <v>12.3</v>
      </c>
      <c r="B930" s="449" t="s">
        <v>903</v>
      </c>
      <c r="C930" s="423">
        <v>480511</v>
      </c>
      <c r="D930" s="416"/>
    </row>
    <row r="931" spans="1:4" ht="16" x14ac:dyDescent="0.2">
      <c r="A931" s="448">
        <v>12.3</v>
      </c>
      <c r="B931" s="449" t="s">
        <v>903</v>
      </c>
      <c r="C931" s="423">
        <v>480512</v>
      </c>
      <c r="D931" s="416"/>
    </row>
    <row r="932" spans="1:4" ht="16" x14ac:dyDescent="0.2">
      <c r="A932" s="448">
        <v>12.3</v>
      </c>
      <c r="B932" s="449" t="s">
        <v>903</v>
      </c>
      <c r="C932" s="423">
        <v>480519</v>
      </c>
      <c r="D932" s="416"/>
    </row>
    <row r="933" spans="1:4" ht="16" x14ac:dyDescent="0.2">
      <c r="A933" s="448">
        <v>12.3</v>
      </c>
      <c r="B933" s="449" t="s">
        <v>903</v>
      </c>
      <c r="C933" s="423">
        <v>480524</v>
      </c>
      <c r="D933" s="416"/>
    </row>
    <row r="934" spans="1:4" ht="16" x14ac:dyDescent="0.2">
      <c r="A934" s="448">
        <v>12.3</v>
      </c>
      <c r="B934" s="449" t="s">
        <v>903</v>
      </c>
      <c r="C934" s="423">
        <v>480525</v>
      </c>
      <c r="D934" s="416"/>
    </row>
    <row r="935" spans="1:4" ht="16" x14ac:dyDescent="0.2">
      <c r="A935" s="448">
        <v>12.3</v>
      </c>
      <c r="B935" s="449" t="s">
        <v>903</v>
      </c>
      <c r="C935" s="423">
        <v>480530</v>
      </c>
      <c r="D935" s="416"/>
    </row>
    <row r="936" spans="1:4" ht="16" x14ac:dyDescent="0.2">
      <c r="A936" s="448">
        <v>12.3</v>
      </c>
      <c r="B936" s="449" t="s">
        <v>903</v>
      </c>
      <c r="C936" s="423">
        <v>480591</v>
      </c>
      <c r="D936" s="416"/>
    </row>
    <row r="937" spans="1:4" ht="16" x14ac:dyDescent="0.2">
      <c r="A937" s="448">
        <v>12.3</v>
      </c>
      <c r="B937" s="449" t="s">
        <v>903</v>
      </c>
      <c r="C937" s="423">
        <v>480592</v>
      </c>
      <c r="D937" s="416"/>
    </row>
    <row r="938" spans="1:4" ht="16" x14ac:dyDescent="0.2">
      <c r="A938" s="448">
        <v>12.3</v>
      </c>
      <c r="B938" s="449" t="s">
        <v>903</v>
      </c>
      <c r="C938" s="423">
        <v>480593</v>
      </c>
      <c r="D938" s="416"/>
    </row>
    <row r="939" spans="1:4" ht="16" x14ac:dyDescent="0.2">
      <c r="A939" s="448">
        <v>12.3</v>
      </c>
      <c r="B939" s="449" t="s">
        <v>903</v>
      </c>
      <c r="C939" s="423">
        <v>480610</v>
      </c>
      <c r="D939" s="416"/>
    </row>
    <row r="940" spans="1:4" ht="16" x14ac:dyDescent="0.2">
      <c r="A940" s="448">
        <v>12.3</v>
      </c>
      <c r="B940" s="449" t="s">
        <v>903</v>
      </c>
      <c r="C940" s="423">
        <v>480620</v>
      </c>
      <c r="D940" s="416"/>
    </row>
    <row r="941" spans="1:4" ht="16" x14ac:dyDescent="0.2">
      <c r="A941" s="448">
        <v>12.3</v>
      </c>
      <c r="B941" s="449" t="s">
        <v>903</v>
      </c>
      <c r="C941" s="423">
        <v>480640</v>
      </c>
      <c r="D941" s="416"/>
    </row>
    <row r="942" spans="1:4" ht="16" x14ac:dyDescent="0.2">
      <c r="A942" s="448">
        <v>12.3</v>
      </c>
      <c r="B942" s="449" t="s">
        <v>903</v>
      </c>
      <c r="C942" s="423">
        <v>4808</v>
      </c>
      <c r="D942" s="416"/>
    </row>
    <row r="943" spans="1:4" ht="16" x14ac:dyDescent="0.2">
      <c r="A943" s="448">
        <v>12.3</v>
      </c>
      <c r="B943" s="449" t="s">
        <v>903</v>
      </c>
      <c r="C943" s="423">
        <v>481031</v>
      </c>
      <c r="D943" s="416"/>
    </row>
    <row r="944" spans="1:4" ht="16" x14ac:dyDescent="0.2">
      <c r="A944" s="448">
        <v>12.3</v>
      </c>
      <c r="B944" s="449" t="s">
        <v>903</v>
      </c>
      <c r="C944" s="423">
        <v>481032</v>
      </c>
      <c r="D944" s="416"/>
    </row>
    <row r="945" spans="1:4" ht="16" x14ac:dyDescent="0.2">
      <c r="A945" s="448">
        <v>12.3</v>
      </c>
      <c r="B945" s="449" t="s">
        <v>903</v>
      </c>
      <c r="C945" s="423">
        <v>481039</v>
      </c>
      <c r="D945" s="416"/>
    </row>
    <row r="946" spans="1:4" ht="16" x14ac:dyDescent="0.2">
      <c r="A946" s="448">
        <v>12.3</v>
      </c>
      <c r="B946" s="449" t="s">
        <v>903</v>
      </c>
      <c r="C946" s="423">
        <v>481092</v>
      </c>
      <c r="D946" s="416"/>
    </row>
    <row r="947" spans="1:4" ht="16" x14ac:dyDescent="0.2">
      <c r="A947" s="448">
        <v>12.3</v>
      </c>
      <c r="B947" s="449" t="s">
        <v>903</v>
      </c>
      <c r="C947" s="423">
        <v>481099</v>
      </c>
      <c r="D947" s="416"/>
    </row>
    <row r="948" spans="1:4" ht="16" x14ac:dyDescent="0.2">
      <c r="A948" s="448">
        <v>12.3</v>
      </c>
      <c r="B948" s="449" t="s">
        <v>903</v>
      </c>
      <c r="C948" s="423">
        <v>481151</v>
      </c>
      <c r="D948" s="416"/>
    </row>
    <row r="949" spans="1:4" ht="16" x14ac:dyDescent="0.2">
      <c r="A949" s="448">
        <v>12.3</v>
      </c>
      <c r="B949" s="449" t="s">
        <v>903</v>
      </c>
      <c r="C949" s="450">
        <v>481159</v>
      </c>
      <c r="D949" s="416"/>
    </row>
    <row r="950" spans="1:4" ht="16" x14ac:dyDescent="0.2">
      <c r="A950" s="414">
        <v>12.3</v>
      </c>
      <c r="B950" s="415" t="s">
        <v>905</v>
      </c>
      <c r="C950" s="443">
        <v>480411</v>
      </c>
      <c r="D950" s="416"/>
    </row>
    <row r="951" spans="1:4" ht="16" x14ac:dyDescent="0.2">
      <c r="A951" s="448">
        <v>12.3</v>
      </c>
      <c r="B951" s="449" t="s">
        <v>905</v>
      </c>
      <c r="C951" s="412">
        <v>480419</v>
      </c>
      <c r="D951" s="416"/>
    </row>
    <row r="952" spans="1:4" ht="16" x14ac:dyDescent="0.2">
      <c r="A952" s="448">
        <v>12.3</v>
      </c>
      <c r="B952" s="449" t="s">
        <v>905</v>
      </c>
      <c r="C952" s="412">
        <v>480421</v>
      </c>
      <c r="D952" s="416"/>
    </row>
    <row r="953" spans="1:4" ht="16" x14ac:dyDescent="0.2">
      <c r="A953" s="448">
        <v>12.3</v>
      </c>
      <c r="B953" s="449" t="s">
        <v>905</v>
      </c>
      <c r="C953" s="412">
        <v>480429</v>
      </c>
      <c r="D953" s="416"/>
    </row>
    <row r="954" spans="1:4" ht="16" x14ac:dyDescent="0.2">
      <c r="A954" s="448">
        <v>12.3</v>
      </c>
      <c r="B954" s="449" t="s">
        <v>905</v>
      </c>
      <c r="C954" s="412">
        <v>480431</v>
      </c>
      <c r="D954" s="416"/>
    </row>
    <row r="955" spans="1:4" ht="16" x14ac:dyDescent="0.2">
      <c r="A955" s="448">
        <v>12.3</v>
      </c>
      <c r="B955" s="449" t="s">
        <v>905</v>
      </c>
      <c r="C955" s="412">
        <v>480439</v>
      </c>
      <c r="D955" s="416"/>
    </row>
    <row r="956" spans="1:4" ht="16" x14ac:dyDescent="0.2">
      <c r="A956" s="448">
        <v>12.3</v>
      </c>
      <c r="B956" s="449" t="s">
        <v>905</v>
      </c>
      <c r="C956" s="412">
        <v>480442</v>
      </c>
      <c r="D956" s="416"/>
    </row>
    <row r="957" spans="1:4" ht="16" x14ac:dyDescent="0.2">
      <c r="A957" s="448">
        <v>12.3</v>
      </c>
      <c r="B957" s="449" t="s">
        <v>905</v>
      </c>
      <c r="C957" s="412">
        <v>480449</v>
      </c>
      <c r="D957" s="416"/>
    </row>
    <row r="958" spans="1:4" ht="16" x14ac:dyDescent="0.2">
      <c r="A958" s="448">
        <v>12.3</v>
      </c>
      <c r="B958" s="449" t="s">
        <v>905</v>
      </c>
      <c r="C958" s="412">
        <v>480451</v>
      </c>
      <c r="D958" s="416"/>
    </row>
    <row r="959" spans="1:4" ht="16" x14ac:dyDescent="0.2">
      <c r="A959" s="448">
        <v>12.3</v>
      </c>
      <c r="B959" s="449" t="s">
        <v>905</v>
      </c>
      <c r="C959" s="412">
        <v>480452</v>
      </c>
      <c r="D959" s="416"/>
    </row>
    <row r="960" spans="1:4" ht="16" x14ac:dyDescent="0.2">
      <c r="A960" s="448">
        <v>12.3</v>
      </c>
      <c r="B960" s="449" t="s">
        <v>905</v>
      </c>
      <c r="C960" s="412">
        <v>480459</v>
      </c>
      <c r="D960" s="416"/>
    </row>
    <row r="961" spans="1:4" ht="16" x14ac:dyDescent="0.2">
      <c r="A961" s="448">
        <v>12.3</v>
      </c>
      <c r="B961" s="449" t="s">
        <v>905</v>
      </c>
      <c r="C961" s="412">
        <v>480511</v>
      </c>
      <c r="D961" s="416"/>
    </row>
    <row r="962" spans="1:4" ht="16" x14ac:dyDescent="0.2">
      <c r="A962" s="448">
        <v>12.3</v>
      </c>
      <c r="B962" s="449" t="s">
        <v>905</v>
      </c>
      <c r="C962" s="412">
        <v>480512</v>
      </c>
      <c r="D962" s="416"/>
    </row>
    <row r="963" spans="1:4" ht="16" x14ac:dyDescent="0.2">
      <c r="A963" s="448">
        <v>12.3</v>
      </c>
      <c r="B963" s="449" t="s">
        <v>905</v>
      </c>
      <c r="C963" s="412">
        <v>480519</v>
      </c>
      <c r="D963" s="416"/>
    </row>
    <row r="964" spans="1:4" ht="16" x14ac:dyDescent="0.2">
      <c r="A964" s="448">
        <v>12.3</v>
      </c>
      <c r="B964" s="449" t="s">
        <v>905</v>
      </c>
      <c r="C964" s="412">
        <v>480524</v>
      </c>
      <c r="D964" s="416"/>
    </row>
    <row r="965" spans="1:4" ht="16" x14ac:dyDescent="0.2">
      <c r="A965" s="448">
        <v>12.3</v>
      </c>
      <c r="B965" s="449" t="s">
        <v>905</v>
      </c>
      <c r="C965" s="412">
        <v>480525</v>
      </c>
      <c r="D965" s="416"/>
    </row>
    <row r="966" spans="1:4" ht="16" x14ac:dyDescent="0.2">
      <c r="A966" s="448">
        <v>12.3</v>
      </c>
      <c r="B966" s="449" t="s">
        <v>905</v>
      </c>
      <c r="C966" s="412">
        <v>480530</v>
      </c>
      <c r="D966" s="416"/>
    </row>
    <row r="967" spans="1:4" ht="16" x14ac:dyDescent="0.2">
      <c r="A967" s="448">
        <v>12.3</v>
      </c>
      <c r="B967" s="449" t="s">
        <v>905</v>
      </c>
      <c r="C967" s="412">
        <v>480591</v>
      </c>
      <c r="D967" s="416"/>
    </row>
    <row r="968" spans="1:4" ht="16" x14ac:dyDescent="0.2">
      <c r="A968" s="448">
        <v>12.3</v>
      </c>
      <c r="B968" s="449" t="s">
        <v>905</v>
      </c>
      <c r="C968" s="412">
        <v>480592</v>
      </c>
      <c r="D968" s="416"/>
    </row>
    <row r="969" spans="1:4" ht="16" x14ac:dyDescent="0.2">
      <c r="A969" s="448">
        <v>12.3</v>
      </c>
      <c r="B969" s="449" t="s">
        <v>905</v>
      </c>
      <c r="C969" s="412">
        <v>480593</v>
      </c>
      <c r="D969" s="416"/>
    </row>
    <row r="970" spans="1:4" ht="16" x14ac:dyDescent="0.2">
      <c r="A970" s="448">
        <v>12.3</v>
      </c>
      <c r="B970" s="449" t="s">
        <v>905</v>
      </c>
      <c r="C970" s="412">
        <v>480610</v>
      </c>
      <c r="D970" s="416"/>
    </row>
    <row r="971" spans="1:4" ht="16" x14ac:dyDescent="0.2">
      <c r="A971" s="448">
        <v>12.3</v>
      </c>
      <c r="B971" s="449" t="s">
        <v>905</v>
      </c>
      <c r="C971" s="412">
        <v>480620</v>
      </c>
      <c r="D971" s="416"/>
    </row>
    <row r="972" spans="1:4" ht="16" x14ac:dyDescent="0.2">
      <c r="A972" s="448">
        <v>12.3</v>
      </c>
      <c r="B972" s="449" t="s">
        <v>905</v>
      </c>
      <c r="C972" s="412">
        <v>480640</v>
      </c>
      <c r="D972" s="416"/>
    </row>
    <row r="973" spans="1:4" ht="16" x14ac:dyDescent="0.2">
      <c r="A973" s="448">
        <v>12.3</v>
      </c>
      <c r="B973" s="449" t="s">
        <v>905</v>
      </c>
      <c r="C973" s="412">
        <v>4808</v>
      </c>
      <c r="D973" s="416"/>
    </row>
    <row r="974" spans="1:4" ht="16" x14ac:dyDescent="0.2">
      <c r="A974" s="448">
        <v>12.3</v>
      </c>
      <c r="B974" s="449" t="s">
        <v>905</v>
      </c>
      <c r="C974" s="412">
        <v>481031</v>
      </c>
      <c r="D974" s="416"/>
    </row>
    <row r="975" spans="1:4" ht="16" x14ac:dyDescent="0.2">
      <c r="A975" s="448">
        <v>12.3</v>
      </c>
      <c r="B975" s="449" t="s">
        <v>905</v>
      </c>
      <c r="C975" s="412">
        <v>481032</v>
      </c>
      <c r="D975" s="416"/>
    </row>
    <row r="976" spans="1:4" ht="16" x14ac:dyDescent="0.2">
      <c r="A976" s="448">
        <v>12.3</v>
      </c>
      <c r="B976" s="449" t="s">
        <v>905</v>
      </c>
      <c r="C976" s="412">
        <v>481039</v>
      </c>
      <c r="D976" s="416"/>
    </row>
    <row r="977" spans="1:4" ht="16" x14ac:dyDescent="0.2">
      <c r="A977" s="448">
        <v>12.3</v>
      </c>
      <c r="B977" s="449" t="s">
        <v>905</v>
      </c>
      <c r="C977" s="412">
        <v>481092</v>
      </c>
      <c r="D977" s="416"/>
    </row>
    <row r="978" spans="1:4" ht="16" x14ac:dyDescent="0.2">
      <c r="A978" s="448">
        <v>12.3</v>
      </c>
      <c r="B978" s="449" t="s">
        <v>905</v>
      </c>
      <c r="C978" s="412">
        <v>481099</v>
      </c>
      <c r="D978" s="416"/>
    </row>
    <row r="979" spans="1:4" ht="16" x14ac:dyDescent="0.2">
      <c r="A979" s="448">
        <v>12.3</v>
      </c>
      <c r="B979" s="449" t="s">
        <v>905</v>
      </c>
      <c r="C979" s="412">
        <v>481151</v>
      </c>
      <c r="D979" s="416"/>
    </row>
    <row r="980" spans="1:4" ht="16" x14ac:dyDescent="0.2">
      <c r="A980" s="448">
        <v>12.3</v>
      </c>
      <c r="B980" s="449" t="s">
        <v>905</v>
      </c>
      <c r="C980" s="412">
        <v>481159</v>
      </c>
      <c r="D980" s="416"/>
    </row>
    <row r="981" spans="1:4" ht="16" x14ac:dyDescent="0.2">
      <c r="A981" s="448">
        <v>12.3</v>
      </c>
      <c r="B981" s="449" t="s">
        <v>906</v>
      </c>
      <c r="C981" s="412">
        <v>480411</v>
      </c>
      <c r="D981" s="416"/>
    </row>
    <row r="982" spans="1:4" ht="16" x14ac:dyDescent="0.2">
      <c r="A982" s="448">
        <v>12.3</v>
      </c>
      <c r="B982" s="449" t="s">
        <v>906</v>
      </c>
      <c r="C982" s="412">
        <v>480419</v>
      </c>
      <c r="D982" s="416"/>
    </row>
    <row r="983" spans="1:4" ht="16" x14ac:dyDescent="0.2">
      <c r="A983" s="448">
        <v>12.3</v>
      </c>
      <c r="B983" s="449" t="s">
        <v>906</v>
      </c>
      <c r="C983" s="412">
        <v>480421</v>
      </c>
      <c r="D983" s="416"/>
    </row>
    <row r="984" spans="1:4" ht="16" x14ac:dyDescent="0.2">
      <c r="A984" s="448">
        <v>12.3</v>
      </c>
      <c r="B984" s="449" t="s">
        <v>906</v>
      </c>
      <c r="C984" s="412">
        <v>480429</v>
      </c>
      <c r="D984" s="416"/>
    </row>
    <row r="985" spans="1:4" ht="16" x14ac:dyDescent="0.2">
      <c r="A985" s="448">
        <v>12.3</v>
      </c>
      <c r="B985" s="449" t="s">
        <v>906</v>
      </c>
      <c r="C985" s="412">
        <v>480431</v>
      </c>
      <c r="D985" s="416"/>
    </row>
    <row r="986" spans="1:4" ht="16" x14ac:dyDescent="0.2">
      <c r="A986" s="448">
        <v>12.3</v>
      </c>
      <c r="B986" s="449" t="s">
        <v>906</v>
      </c>
      <c r="C986" s="412">
        <v>480439</v>
      </c>
      <c r="D986" s="416"/>
    </row>
    <row r="987" spans="1:4" ht="16" x14ac:dyDescent="0.2">
      <c r="A987" s="448">
        <v>12.3</v>
      </c>
      <c r="B987" s="449" t="s">
        <v>906</v>
      </c>
      <c r="C987" s="412">
        <v>480442</v>
      </c>
      <c r="D987" s="416"/>
    </row>
    <row r="988" spans="1:4" ht="16" x14ac:dyDescent="0.2">
      <c r="A988" s="448">
        <v>12.3</v>
      </c>
      <c r="B988" s="449" t="s">
        <v>906</v>
      </c>
      <c r="C988" s="412">
        <v>480449</v>
      </c>
      <c r="D988" s="416"/>
    </row>
    <row r="989" spans="1:4" ht="16" x14ac:dyDescent="0.2">
      <c r="A989" s="448">
        <v>12.3</v>
      </c>
      <c r="B989" s="449" t="s">
        <v>906</v>
      </c>
      <c r="C989" s="412">
        <v>480451</v>
      </c>
      <c r="D989" s="416"/>
    </row>
    <row r="990" spans="1:4" ht="16" x14ac:dyDescent="0.2">
      <c r="A990" s="448">
        <v>12.3</v>
      </c>
      <c r="B990" s="449" t="s">
        <v>906</v>
      </c>
      <c r="C990" s="412">
        <v>480452</v>
      </c>
      <c r="D990" s="416"/>
    </row>
    <row r="991" spans="1:4" ht="16" x14ac:dyDescent="0.2">
      <c r="A991" s="448">
        <v>12.3</v>
      </c>
      <c r="B991" s="449" t="s">
        <v>906</v>
      </c>
      <c r="C991" s="412">
        <v>480459</v>
      </c>
      <c r="D991" s="416"/>
    </row>
    <row r="992" spans="1:4" ht="16" x14ac:dyDescent="0.2">
      <c r="A992" s="448">
        <v>12.3</v>
      </c>
      <c r="B992" s="449" t="s">
        <v>906</v>
      </c>
      <c r="C992" s="412">
        <v>480511</v>
      </c>
      <c r="D992" s="416"/>
    </row>
    <row r="993" spans="1:4" ht="16" x14ac:dyDescent="0.2">
      <c r="A993" s="448">
        <v>12.3</v>
      </c>
      <c r="B993" s="449" t="s">
        <v>906</v>
      </c>
      <c r="C993" s="412">
        <v>480512</v>
      </c>
      <c r="D993" s="416"/>
    </row>
    <row r="994" spans="1:4" ht="16" x14ac:dyDescent="0.2">
      <c r="A994" s="448">
        <v>12.3</v>
      </c>
      <c r="B994" s="449" t="s">
        <v>906</v>
      </c>
      <c r="C994" s="412">
        <v>480519</v>
      </c>
      <c r="D994" s="416"/>
    </row>
    <row r="995" spans="1:4" ht="16" x14ac:dyDescent="0.2">
      <c r="A995" s="448">
        <v>12.3</v>
      </c>
      <c r="B995" s="449" t="s">
        <v>906</v>
      </c>
      <c r="C995" s="412">
        <v>480524</v>
      </c>
      <c r="D995" s="416"/>
    </row>
    <row r="996" spans="1:4" ht="16" x14ac:dyDescent="0.2">
      <c r="A996" s="448">
        <v>12.3</v>
      </c>
      <c r="B996" s="449" t="s">
        <v>906</v>
      </c>
      <c r="C996" s="412">
        <v>480525</v>
      </c>
      <c r="D996" s="416"/>
    </row>
    <row r="997" spans="1:4" ht="16" x14ac:dyDescent="0.2">
      <c r="A997" s="448">
        <v>12.3</v>
      </c>
      <c r="B997" s="449" t="s">
        <v>906</v>
      </c>
      <c r="C997" s="412">
        <v>480530</v>
      </c>
      <c r="D997" s="416"/>
    </row>
    <row r="998" spans="1:4" ht="16" x14ac:dyDescent="0.2">
      <c r="A998" s="448">
        <v>12.3</v>
      </c>
      <c r="B998" s="449" t="s">
        <v>906</v>
      </c>
      <c r="C998" s="412">
        <v>480591</v>
      </c>
      <c r="D998" s="416"/>
    </row>
    <row r="999" spans="1:4" ht="16" x14ac:dyDescent="0.2">
      <c r="A999" s="448">
        <v>12.3</v>
      </c>
      <c r="B999" s="449" t="s">
        <v>906</v>
      </c>
      <c r="C999" s="412">
        <v>480592</v>
      </c>
      <c r="D999" s="416"/>
    </row>
    <row r="1000" spans="1:4" ht="16" x14ac:dyDescent="0.2">
      <c r="A1000" s="448">
        <v>12.3</v>
      </c>
      <c r="B1000" s="449" t="s">
        <v>906</v>
      </c>
      <c r="C1000" s="412">
        <v>480593</v>
      </c>
      <c r="D1000" s="416"/>
    </row>
    <row r="1001" spans="1:4" ht="16" x14ac:dyDescent="0.2">
      <c r="A1001" s="448">
        <v>12.3</v>
      </c>
      <c r="B1001" s="449" t="s">
        <v>906</v>
      </c>
      <c r="C1001" s="412">
        <v>480610</v>
      </c>
      <c r="D1001" s="416"/>
    </row>
    <row r="1002" spans="1:4" ht="16" x14ac:dyDescent="0.2">
      <c r="A1002" s="448">
        <v>12.3</v>
      </c>
      <c r="B1002" s="449" t="s">
        <v>906</v>
      </c>
      <c r="C1002" s="412">
        <v>480620</v>
      </c>
      <c r="D1002" s="416"/>
    </row>
    <row r="1003" spans="1:4" ht="16" x14ac:dyDescent="0.2">
      <c r="A1003" s="448">
        <v>12.3</v>
      </c>
      <c r="B1003" s="449" t="s">
        <v>906</v>
      </c>
      <c r="C1003" s="412">
        <v>480640</v>
      </c>
      <c r="D1003" s="416"/>
    </row>
    <row r="1004" spans="1:4" ht="16" x14ac:dyDescent="0.2">
      <c r="A1004" s="448">
        <v>12.3</v>
      </c>
      <c r="B1004" s="449" t="s">
        <v>906</v>
      </c>
      <c r="C1004" s="412">
        <v>4808</v>
      </c>
      <c r="D1004" s="416"/>
    </row>
    <row r="1005" spans="1:4" ht="16" x14ac:dyDescent="0.2">
      <c r="A1005" s="419">
        <v>12.3</v>
      </c>
      <c r="B1005" s="420" t="s">
        <v>906</v>
      </c>
      <c r="C1005" s="412">
        <v>481031</v>
      </c>
      <c r="D1005" s="416"/>
    </row>
    <row r="1006" spans="1:4" ht="16" x14ac:dyDescent="0.2">
      <c r="A1006" s="419">
        <v>12.3</v>
      </c>
      <c r="B1006" s="420" t="s">
        <v>906</v>
      </c>
      <c r="C1006" s="412">
        <v>481032</v>
      </c>
      <c r="D1006" s="416"/>
    </row>
    <row r="1007" spans="1:4" ht="16" x14ac:dyDescent="0.2">
      <c r="A1007" s="419">
        <v>12.3</v>
      </c>
      <c r="B1007" s="420" t="s">
        <v>906</v>
      </c>
      <c r="C1007" s="412">
        <v>481039</v>
      </c>
      <c r="D1007" s="416"/>
    </row>
    <row r="1008" spans="1:4" ht="16" x14ac:dyDescent="0.2">
      <c r="A1008" s="419">
        <v>12.3</v>
      </c>
      <c r="B1008" s="420" t="s">
        <v>906</v>
      </c>
      <c r="C1008" s="412">
        <v>481092</v>
      </c>
      <c r="D1008" s="416"/>
    </row>
    <row r="1009" spans="1:4" ht="16" x14ac:dyDescent="0.2">
      <c r="A1009" s="419">
        <v>12.3</v>
      </c>
      <c r="B1009" s="420" t="s">
        <v>906</v>
      </c>
      <c r="C1009" s="412">
        <v>481099</v>
      </c>
      <c r="D1009" s="416"/>
    </row>
    <row r="1010" spans="1:4" ht="16" x14ac:dyDescent="0.2">
      <c r="A1010" s="419">
        <v>12.3</v>
      </c>
      <c r="B1010" s="420" t="s">
        <v>906</v>
      </c>
      <c r="C1010" s="412">
        <v>481151</v>
      </c>
      <c r="D1010" s="416"/>
    </row>
    <row r="1011" spans="1:4" ht="16" x14ac:dyDescent="0.2">
      <c r="A1011" s="419">
        <v>12.3</v>
      </c>
      <c r="B1011" s="420" t="s">
        <v>906</v>
      </c>
      <c r="C1011" s="412">
        <v>481159</v>
      </c>
      <c r="D1011" s="416"/>
    </row>
    <row r="1012" spans="1:4" ht="16" x14ac:dyDescent="0.2">
      <c r="A1012" s="419">
        <v>12.3</v>
      </c>
      <c r="B1012" s="420" t="s">
        <v>907</v>
      </c>
      <c r="C1012" s="412">
        <v>480411</v>
      </c>
      <c r="D1012" s="416"/>
    </row>
    <row r="1013" spans="1:4" ht="16" x14ac:dyDescent="0.2">
      <c r="A1013" s="419">
        <v>12.3</v>
      </c>
      <c r="B1013" s="420" t="s">
        <v>907</v>
      </c>
      <c r="C1013" s="412">
        <v>480419</v>
      </c>
      <c r="D1013" s="416"/>
    </row>
    <row r="1014" spans="1:4" ht="16" x14ac:dyDescent="0.2">
      <c r="A1014" s="419">
        <v>12.3</v>
      </c>
      <c r="B1014" s="420" t="s">
        <v>907</v>
      </c>
      <c r="C1014" s="412">
        <v>480421</v>
      </c>
      <c r="D1014" s="416"/>
    </row>
    <row r="1015" spans="1:4" ht="16" x14ac:dyDescent="0.2">
      <c r="A1015" s="419">
        <v>12.3</v>
      </c>
      <c r="B1015" s="420" t="s">
        <v>907</v>
      </c>
      <c r="C1015" s="412">
        <v>480429</v>
      </c>
      <c r="D1015" s="416"/>
    </row>
    <row r="1016" spans="1:4" ht="16" x14ac:dyDescent="0.2">
      <c r="A1016" s="448">
        <v>12.3</v>
      </c>
      <c r="B1016" s="449" t="s">
        <v>907</v>
      </c>
      <c r="C1016" s="412">
        <v>480431</v>
      </c>
      <c r="D1016" s="416"/>
    </row>
    <row r="1017" spans="1:4" ht="16" x14ac:dyDescent="0.2">
      <c r="A1017" s="448">
        <v>12.3</v>
      </c>
      <c r="B1017" s="449" t="s">
        <v>907</v>
      </c>
      <c r="C1017" s="412">
        <v>480439</v>
      </c>
      <c r="D1017" s="416"/>
    </row>
    <row r="1018" spans="1:4" ht="16" x14ac:dyDescent="0.2">
      <c r="A1018" s="448">
        <v>12.3</v>
      </c>
      <c r="B1018" s="449" t="s">
        <v>907</v>
      </c>
      <c r="C1018" s="412">
        <v>480442</v>
      </c>
      <c r="D1018" s="416"/>
    </row>
    <row r="1019" spans="1:4" ht="16" x14ac:dyDescent="0.2">
      <c r="A1019" s="448">
        <v>12.3</v>
      </c>
      <c r="B1019" s="449" t="s">
        <v>907</v>
      </c>
      <c r="C1019" s="412">
        <v>480449</v>
      </c>
      <c r="D1019" s="416"/>
    </row>
    <row r="1020" spans="1:4" ht="16" x14ac:dyDescent="0.2">
      <c r="A1020" s="448">
        <v>12.3</v>
      </c>
      <c r="B1020" s="449" t="s">
        <v>907</v>
      </c>
      <c r="C1020" s="412">
        <v>480451</v>
      </c>
      <c r="D1020" s="416"/>
    </row>
    <row r="1021" spans="1:4" ht="16" x14ac:dyDescent="0.2">
      <c r="A1021" s="448">
        <v>12.3</v>
      </c>
      <c r="B1021" s="449" t="s">
        <v>907</v>
      </c>
      <c r="C1021" s="412">
        <v>480452</v>
      </c>
      <c r="D1021" s="416"/>
    </row>
    <row r="1022" spans="1:4" ht="16" x14ac:dyDescent="0.2">
      <c r="A1022" s="448">
        <v>12.3</v>
      </c>
      <c r="B1022" s="449" t="s">
        <v>907</v>
      </c>
      <c r="C1022" s="412">
        <v>480459</v>
      </c>
      <c r="D1022" s="416"/>
    </row>
    <row r="1023" spans="1:4" ht="16" x14ac:dyDescent="0.2">
      <c r="A1023" s="448">
        <v>12.3</v>
      </c>
      <c r="B1023" s="449" t="s">
        <v>907</v>
      </c>
      <c r="C1023" s="412">
        <v>480511</v>
      </c>
      <c r="D1023" s="416"/>
    </row>
    <row r="1024" spans="1:4" ht="16" x14ac:dyDescent="0.2">
      <c r="A1024" s="448">
        <v>12.3</v>
      </c>
      <c r="B1024" s="449" t="s">
        <v>907</v>
      </c>
      <c r="C1024" s="412">
        <v>480512</v>
      </c>
      <c r="D1024" s="416"/>
    </row>
    <row r="1025" spans="1:4" ht="16" x14ac:dyDescent="0.2">
      <c r="A1025" s="448">
        <v>12.3</v>
      </c>
      <c r="B1025" s="449" t="s">
        <v>907</v>
      </c>
      <c r="C1025" s="412">
        <v>480519</v>
      </c>
      <c r="D1025" s="416"/>
    </row>
    <row r="1026" spans="1:4" ht="16" x14ac:dyDescent="0.2">
      <c r="A1026" s="448">
        <v>12.3</v>
      </c>
      <c r="B1026" s="449" t="s">
        <v>907</v>
      </c>
      <c r="C1026" s="412">
        <v>480524</v>
      </c>
      <c r="D1026" s="416"/>
    </row>
    <row r="1027" spans="1:4" ht="16" x14ac:dyDescent="0.2">
      <c r="A1027" s="448">
        <v>12.3</v>
      </c>
      <c r="B1027" s="449" t="s">
        <v>907</v>
      </c>
      <c r="C1027" s="412">
        <v>480525</v>
      </c>
      <c r="D1027" s="416"/>
    </row>
    <row r="1028" spans="1:4" ht="16" x14ac:dyDescent="0.2">
      <c r="A1028" s="448">
        <v>12.3</v>
      </c>
      <c r="B1028" s="449" t="s">
        <v>907</v>
      </c>
      <c r="C1028" s="412">
        <v>480530</v>
      </c>
      <c r="D1028" s="416"/>
    </row>
    <row r="1029" spans="1:4" ht="16" x14ac:dyDescent="0.2">
      <c r="A1029" s="448">
        <v>12.3</v>
      </c>
      <c r="B1029" s="449" t="s">
        <v>907</v>
      </c>
      <c r="C1029" s="412">
        <v>480591</v>
      </c>
      <c r="D1029" s="416"/>
    </row>
    <row r="1030" spans="1:4" ht="16" x14ac:dyDescent="0.2">
      <c r="A1030" s="448">
        <v>12.3</v>
      </c>
      <c r="B1030" s="449" t="s">
        <v>907</v>
      </c>
      <c r="C1030" s="412">
        <v>480592</v>
      </c>
      <c r="D1030" s="416"/>
    </row>
    <row r="1031" spans="1:4" ht="16" x14ac:dyDescent="0.2">
      <c r="A1031" s="448">
        <v>12.3</v>
      </c>
      <c r="B1031" s="449" t="s">
        <v>907</v>
      </c>
      <c r="C1031" s="412">
        <v>480593</v>
      </c>
      <c r="D1031" s="416"/>
    </row>
    <row r="1032" spans="1:4" ht="16" x14ac:dyDescent="0.2">
      <c r="A1032" s="448">
        <v>12.3</v>
      </c>
      <c r="B1032" s="449" t="s">
        <v>907</v>
      </c>
      <c r="C1032" s="412">
        <v>480610</v>
      </c>
      <c r="D1032" s="416"/>
    </row>
    <row r="1033" spans="1:4" ht="16" x14ac:dyDescent="0.2">
      <c r="A1033" s="448">
        <v>12.3</v>
      </c>
      <c r="B1033" s="449" t="s">
        <v>907</v>
      </c>
      <c r="C1033" s="412">
        <v>480620</v>
      </c>
      <c r="D1033" s="416"/>
    </row>
    <row r="1034" spans="1:4" ht="16" x14ac:dyDescent="0.2">
      <c r="A1034" s="448">
        <v>12.3</v>
      </c>
      <c r="B1034" s="449" t="s">
        <v>907</v>
      </c>
      <c r="C1034" s="412">
        <v>480640</v>
      </c>
      <c r="D1034" s="416"/>
    </row>
    <row r="1035" spans="1:4" ht="16" x14ac:dyDescent="0.2">
      <c r="A1035" s="448">
        <v>12.3</v>
      </c>
      <c r="B1035" s="449" t="s">
        <v>907</v>
      </c>
      <c r="C1035" s="412">
        <v>4808</v>
      </c>
      <c r="D1035" s="416"/>
    </row>
    <row r="1036" spans="1:4" ht="16" x14ac:dyDescent="0.2">
      <c r="A1036" s="448">
        <v>12.3</v>
      </c>
      <c r="B1036" s="449" t="s">
        <v>907</v>
      </c>
      <c r="C1036" s="412">
        <v>481031</v>
      </c>
      <c r="D1036" s="416"/>
    </row>
    <row r="1037" spans="1:4" ht="16" x14ac:dyDescent="0.2">
      <c r="A1037" s="448">
        <v>12.3</v>
      </c>
      <c r="B1037" s="449" t="s">
        <v>907</v>
      </c>
      <c r="C1037" s="412">
        <v>481032</v>
      </c>
      <c r="D1037" s="416"/>
    </row>
    <row r="1038" spans="1:4" ht="16" x14ac:dyDescent="0.2">
      <c r="A1038" s="448">
        <v>12.3</v>
      </c>
      <c r="B1038" s="449" t="s">
        <v>907</v>
      </c>
      <c r="C1038" s="412">
        <v>481039</v>
      </c>
      <c r="D1038" s="416"/>
    </row>
    <row r="1039" spans="1:4" ht="16" x14ac:dyDescent="0.2">
      <c r="A1039" s="448">
        <v>12.3</v>
      </c>
      <c r="B1039" s="449" t="s">
        <v>907</v>
      </c>
      <c r="C1039" s="412">
        <v>481092</v>
      </c>
      <c r="D1039" s="416"/>
    </row>
    <row r="1040" spans="1:4" ht="16" x14ac:dyDescent="0.2">
      <c r="A1040" s="448">
        <v>12.3</v>
      </c>
      <c r="B1040" s="449" t="s">
        <v>907</v>
      </c>
      <c r="C1040" s="412">
        <v>481099</v>
      </c>
      <c r="D1040" s="416"/>
    </row>
    <row r="1041" spans="1:4" ht="16" x14ac:dyDescent="0.2">
      <c r="A1041" s="448">
        <v>12.3</v>
      </c>
      <c r="B1041" s="449" t="s">
        <v>907</v>
      </c>
      <c r="C1041" s="412">
        <v>481151</v>
      </c>
      <c r="D1041" s="416"/>
    </row>
    <row r="1042" spans="1:4" ht="16" x14ac:dyDescent="0.2">
      <c r="A1042" s="448">
        <v>12.3</v>
      </c>
      <c r="B1042" s="449" t="s">
        <v>907</v>
      </c>
      <c r="C1042" s="412">
        <v>481159</v>
      </c>
      <c r="D1042" s="416"/>
    </row>
    <row r="1043" spans="1:4" ht="16" x14ac:dyDescent="0.2">
      <c r="A1043" s="419">
        <v>12.3</v>
      </c>
      <c r="B1043" s="420" t="s">
        <v>908</v>
      </c>
      <c r="C1043" s="412">
        <v>480411</v>
      </c>
      <c r="D1043" s="416"/>
    </row>
    <row r="1044" spans="1:4" ht="16" x14ac:dyDescent="0.2">
      <c r="A1044" s="419">
        <v>12.3</v>
      </c>
      <c r="B1044" s="420" t="s">
        <v>908</v>
      </c>
      <c r="C1044" s="412">
        <v>480419</v>
      </c>
      <c r="D1044" s="416"/>
    </row>
    <row r="1045" spans="1:4" ht="16" x14ac:dyDescent="0.2">
      <c r="A1045" s="419">
        <v>12.3</v>
      </c>
      <c r="B1045" s="420" t="s">
        <v>908</v>
      </c>
      <c r="C1045" s="412">
        <v>480421</v>
      </c>
      <c r="D1045" s="416"/>
    </row>
    <row r="1046" spans="1:4" ht="16" x14ac:dyDescent="0.2">
      <c r="A1046" s="419">
        <v>12.3</v>
      </c>
      <c r="B1046" s="420" t="s">
        <v>908</v>
      </c>
      <c r="C1046" s="412">
        <v>480429</v>
      </c>
      <c r="D1046" s="416"/>
    </row>
    <row r="1047" spans="1:4" ht="16" x14ac:dyDescent="0.2">
      <c r="A1047" s="448">
        <v>12.3</v>
      </c>
      <c r="B1047" s="420" t="s">
        <v>908</v>
      </c>
      <c r="C1047" s="412">
        <v>480431</v>
      </c>
      <c r="D1047" s="416"/>
    </row>
    <row r="1048" spans="1:4" ht="16" x14ac:dyDescent="0.2">
      <c r="A1048" s="448">
        <v>12.3</v>
      </c>
      <c r="B1048" s="420" t="s">
        <v>908</v>
      </c>
      <c r="C1048" s="412">
        <v>480439</v>
      </c>
      <c r="D1048" s="416"/>
    </row>
    <row r="1049" spans="1:4" ht="16" x14ac:dyDescent="0.2">
      <c r="A1049" s="448">
        <v>12.3</v>
      </c>
      <c r="B1049" s="420" t="s">
        <v>908</v>
      </c>
      <c r="C1049" s="412">
        <v>480442</v>
      </c>
      <c r="D1049" s="416"/>
    </row>
    <row r="1050" spans="1:4" ht="16" x14ac:dyDescent="0.2">
      <c r="A1050" s="448">
        <v>12.3</v>
      </c>
      <c r="B1050" s="420" t="s">
        <v>908</v>
      </c>
      <c r="C1050" s="412">
        <v>480449</v>
      </c>
      <c r="D1050" s="416"/>
    </row>
    <row r="1051" spans="1:4" ht="16" x14ac:dyDescent="0.2">
      <c r="A1051" s="448">
        <v>12.3</v>
      </c>
      <c r="B1051" s="420" t="s">
        <v>908</v>
      </c>
      <c r="C1051" s="412">
        <v>480451</v>
      </c>
      <c r="D1051" s="416"/>
    </row>
    <row r="1052" spans="1:4" ht="16" x14ac:dyDescent="0.2">
      <c r="A1052" s="448">
        <v>12.3</v>
      </c>
      <c r="B1052" s="420" t="s">
        <v>908</v>
      </c>
      <c r="C1052" s="412">
        <v>480452</v>
      </c>
      <c r="D1052" s="416"/>
    </row>
    <row r="1053" spans="1:4" ht="16" x14ac:dyDescent="0.2">
      <c r="A1053" s="448">
        <v>12.3</v>
      </c>
      <c r="B1053" s="420" t="s">
        <v>908</v>
      </c>
      <c r="C1053" s="412">
        <v>480459</v>
      </c>
      <c r="D1053" s="416"/>
    </row>
    <row r="1054" spans="1:4" ht="16" x14ac:dyDescent="0.2">
      <c r="A1054" s="448">
        <v>12.3</v>
      </c>
      <c r="B1054" s="420" t="s">
        <v>908</v>
      </c>
      <c r="C1054" s="412">
        <v>480511</v>
      </c>
      <c r="D1054" s="416"/>
    </row>
    <row r="1055" spans="1:4" ht="16" x14ac:dyDescent="0.2">
      <c r="A1055" s="448">
        <v>12.3</v>
      </c>
      <c r="B1055" s="420" t="s">
        <v>908</v>
      </c>
      <c r="C1055" s="412">
        <v>480512</v>
      </c>
      <c r="D1055" s="416"/>
    </row>
    <row r="1056" spans="1:4" ht="16" x14ac:dyDescent="0.2">
      <c r="A1056" s="448">
        <v>12.3</v>
      </c>
      <c r="B1056" s="420" t="s">
        <v>908</v>
      </c>
      <c r="C1056" s="412">
        <v>480519</v>
      </c>
      <c r="D1056" s="416"/>
    </row>
    <row r="1057" spans="1:4" ht="16" x14ac:dyDescent="0.2">
      <c r="A1057" s="448">
        <v>12.3</v>
      </c>
      <c r="B1057" s="420" t="s">
        <v>908</v>
      </c>
      <c r="C1057" s="412">
        <v>480524</v>
      </c>
      <c r="D1057" s="416"/>
    </row>
    <row r="1058" spans="1:4" ht="16" x14ac:dyDescent="0.2">
      <c r="A1058" s="448">
        <v>12.3</v>
      </c>
      <c r="B1058" s="420" t="s">
        <v>908</v>
      </c>
      <c r="C1058" s="412">
        <v>480525</v>
      </c>
      <c r="D1058" s="416"/>
    </row>
    <row r="1059" spans="1:4" ht="16" x14ac:dyDescent="0.2">
      <c r="A1059" s="448">
        <v>12.3</v>
      </c>
      <c r="B1059" s="420" t="s">
        <v>908</v>
      </c>
      <c r="C1059" s="412">
        <v>480530</v>
      </c>
      <c r="D1059" s="416"/>
    </row>
    <row r="1060" spans="1:4" ht="16" x14ac:dyDescent="0.2">
      <c r="A1060" s="448">
        <v>12.3</v>
      </c>
      <c r="B1060" s="420" t="s">
        <v>908</v>
      </c>
      <c r="C1060" s="412">
        <v>480591</v>
      </c>
      <c r="D1060" s="416"/>
    </row>
    <row r="1061" spans="1:4" ht="16" x14ac:dyDescent="0.2">
      <c r="A1061" s="448">
        <v>12.3</v>
      </c>
      <c r="B1061" s="420" t="s">
        <v>908</v>
      </c>
      <c r="C1061" s="412">
        <v>480592</v>
      </c>
      <c r="D1061" s="416"/>
    </row>
    <row r="1062" spans="1:4" ht="16" x14ac:dyDescent="0.2">
      <c r="A1062" s="448">
        <v>12.3</v>
      </c>
      <c r="B1062" s="420" t="s">
        <v>908</v>
      </c>
      <c r="C1062" s="412">
        <v>480593</v>
      </c>
      <c r="D1062" s="416"/>
    </row>
    <row r="1063" spans="1:4" ht="16" x14ac:dyDescent="0.2">
      <c r="A1063" s="448">
        <v>12.3</v>
      </c>
      <c r="B1063" s="420" t="s">
        <v>908</v>
      </c>
      <c r="C1063" s="412">
        <v>480610</v>
      </c>
      <c r="D1063" s="416"/>
    </row>
    <row r="1064" spans="1:4" ht="16" x14ac:dyDescent="0.2">
      <c r="A1064" s="448">
        <v>12.3</v>
      </c>
      <c r="B1064" s="420" t="s">
        <v>908</v>
      </c>
      <c r="C1064" s="412">
        <v>480620</v>
      </c>
      <c r="D1064" s="416"/>
    </row>
    <row r="1065" spans="1:4" ht="16" x14ac:dyDescent="0.2">
      <c r="A1065" s="448">
        <v>12.3</v>
      </c>
      <c r="B1065" s="420" t="s">
        <v>908</v>
      </c>
      <c r="C1065" s="412">
        <v>480640</v>
      </c>
      <c r="D1065" s="416"/>
    </row>
    <row r="1066" spans="1:4" ht="16" x14ac:dyDescent="0.2">
      <c r="A1066" s="448">
        <v>12.3</v>
      </c>
      <c r="B1066" s="420" t="s">
        <v>908</v>
      </c>
      <c r="C1066" s="412">
        <v>4808</v>
      </c>
      <c r="D1066" s="416"/>
    </row>
    <row r="1067" spans="1:4" ht="16" x14ac:dyDescent="0.2">
      <c r="A1067" s="448">
        <v>12.3</v>
      </c>
      <c r="B1067" s="420" t="s">
        <v>908</v>
      </c>
      <c r="C1067" s="412">
        <v>481031</v>
      </c>
      <c r="D1067" s="416"/>
    </row>
    <row r="1068" spans="1:4" ht="16" x14ac:dyDescent="0.2">
      <c r="A1068" s="448">
        <v>12.3</v>
      </c>
      <c r="B1068" s="420" t="s">
        <v>908</v>
      </c>
      <c r="C1068" s="412">
        <v>481032</v>
      </c>
      <c r="D1068" s="416"/>
    </row>
    <row r="1069" spans="1:4" ht="16" x14ac:dyDescent="0.2">
      <c r="A1069" s="448">
        <v>12.3</v>
      </c>
      <c r="B1069" s="420" t="s">
        <v>908</v>
      </c>
      <c r="C1069" s="412">
        <v>481039</v>
      </c>
      <c r="D1069" s="416"/>
    </row>
    <row r="1070" spans="1:4" ht="16" x14ac:dyDescent="0.2">
      <c r="A1070" s="448">
        <v>12.3</v>
      </c>
      <c r="B1070" s="420" t="s">
        <v>908</v>
      </c>
      <c r="C1070" s="412">
        <v>481092</v>
      </c>
      <c r="D1070" s="416"/>
    </row>
    <row r="1071" spans="1:4" ht="16" x14ac:dyDescent="0.2">
      <c r="A1071" s="448">
        <v>12.3</v>
      </c>
      <c r="B1071" s="420" t="s">
        <v>908</v>
      </c>
      <c r="C1071" s="412">
        <v>481099</v>
      </c>
      <c r="D1071" s="416"/>
    </row>
    <row r="1072" spans="1:4" ht="16" x14ac:dyDescent="0.2">
      <c r="A1072" s="448">
        <v>12.3</v>
      </c>
      <c r="B1072" s="420" t="s">
        <v>908</v>
      </c>
      <c r="C1072" s="412">
        <v>481151</v>
      </c>
      <c r="D1072" s="416"/>
    </row>
    <row r="1073" spans="1:4" ht="17" thickBot="1" x14ac:dyDescent="0.25">
      <c r="A1073" s="460">
        <v>12.3</v>
      </c>
      <c r="B1073" s="461" t="s">
        <v>908</v>
      </c>
      <c r="C1073" s="475">
        <v>481159</v>
      </c>
      <c r="D1073" s="416"/>
    </row>
    <row r="1074" spans="1:4" ht="17" thickTop="1" x14ac:dyDescent="0.2">
      <c r="A1074" s="462" t="s">
        <v>288</v>
      </c>
      <c r="B1074" s="463" t="s">
        <v>903</v>
      </c>
      <c r="C1074" s="472">
        <v>480411</v>
      </c>
      <c r="D1074" s="416"/>
    </row>
    <row r="1075" spans="1:4" ht="16" x14ac:dyDescent="0.2">
      <c r="A1075" s="448" t="s">
        <v>288</v>
      </c>
      <c r="B1075" s="449" t="s">
        <v>903</v>
      </c>
      <c r="C1075" s="423">
        <v>480419</v>
      </c>
      <c r="D1075" s="416"/>
    </row>
    <row r="1076" spans="1:4" ht="16" x14ac:dyDescent="0.2">
      <c r="A1076" s="448" t="s">
        <v>288</v>
      </c>
      <c r="B1076" s="449" t="s">
        <v>903</v>
      </c>
      <c r="C1076" s="423">
        <v>480511</v>
      </c>
      <c r="D1076" s="416"/>
    </row>
    <row r="1077" spans="1:4" ht="16" x14ac:dyDescent="0.2">
      <c r="A1077" s="448" t="s">
        <v>288</v>
      </c>
      <c r="B1077" s="449" t="s">
        <v>903</v>
      </c>
      <c r="C1077" s="423">
        <v>480512</v>
      </c>
      <c r="D1077" s="416"/>
    </row>
    <row r="1078" spans="1:4" ht="16" x14ac:dyDescent="0.2">
      <c r="A1078" s="448" t="s">
        <v>288</v>
      </c>
      <c r="B1078" s="449" t="s">
        <v>903</v>
      </c>
      <c r="C1078" s="423">
        <v>480519</v>
      </c>
      <c r="D1078" s="416"/>
    </row>
    <row r="1079" spans="1:4" ht="16" x14ac:dyDescent="0.2">
      <c r="A1079" s="448" t="s">
        <v>288</v>
      </c>
      <c r="B1079" s="449" t="s">
        <v>903</v>
      </c>
      <c r="C1079" s="423">
        <v>480524</v>
      </c>
      <c r="D1079" s="416"/>
    </row>
    <row r="1080" spans="1:4" ht="16" x14ac:dyDescent="0.2">
      <c r="A1080" s="448" t="s">
        <v>288</v>
      </c>
      <c r="B1080" s="449" t="s">
        <v>903</v>
      </c>
      <c r="C1080" s="423">
        <v>480525</v>
      </c>
      <c r="D1080" s="416"/>
    </row>
    <row r="1081" spans="1:4" ht="16" x14ac:dyDescent="0.2">
      <c r="A1081" s="448" t="s">
        <v>288</v>
      </c>
      <c r="B1081" s="449" t="s">
        <v>903</v>
      </c>
      <c r="C1081" s="450">
        <v>480591</v>
      </c>
      <c r="D1081" s="416"/>
    </row>
    <row r="1082" spans="1:4" ht="16" x14ac:dyDescent="0.2">
      <c r="A1082" s="414" t="s">
        <v>288</v>
      </c>
      <c r="B1082" s="415" t="s">
        <v>905</v>
      </c>
      <c r="C1082" s="443">
        <v>480411</v>
      </c>
      <c r="D1082" s="416"/>
    </row>
    <row r="1083" spans="1:4" ht="16" x14ac:dyDescent="0.2">
      <c r="A1083" s="417" t="s">
        <v>288</v>
      </c>
      <c r="B1083" s="418" t="s">
        <v>905</v>
      </c>
      <c r="C1083" s="456">
        <v>480419</v>
      </c>
      <c r="D1083" s="416"/>
    </row>
    <row r="1084" spans="1:4" ht="16" x14ac:dyDescent="0.2">
      <c r="A1084" s="417" t="s">
        <v>288</v>
      </c>
      <c r="B1084" s="418" t="s">
        <v>905</v>
      </c>
      <c r="C1084" s="456">
        <v>480511</v>
      </c>
      <c r="D1084" s="416"/>
    </row>
    <row r="1085" spans="1:4" ht="16" x14ac:dyDescent="0.2">
      <c r="A1085" s="417" t="s">
        <v>288</v>
      </c>
      <c r="B1085" s="418" t="s">
        <v>905</v>
      </c>
      <c r="C1085" s="456">
        <v>480512</v>
      </c>
      <c r="D1085" s="416"/>
    </row>
    <row r="1086" spans="1:4" ht="16" x14ac:dyDescent="0.2">
      <c r="A1086" s="417" t="s">
        <v>288</v>
      </c>
      <c r="B1086" s="418" t="s">
        <v>905</v>
      </c>
      <c r="C1086" s="456">
        <v>480519</v>
      </c>
      <c r="D1086" s="416"/>
    </row>
    <row r="1087" spans="1:4" ht="16" x14ac:dyDescent="0.2">
      <c r="A1087" s="417" t="s">
        <v>288</v>
      </c>
      <c r="B1087" s="418" t="s">
        <v>905</v>
      </c>
      <c r="C1087" s="456">
        <v>480524</v>
      </c>
      <c r="D1087" s="416"/>
    </row>
    <row r="1088" spans="1:4" ht="16" x14ac:dyDescent="0.2">
      <c r="A1088" s="417" t="s">
        <v>288</v>
      </c>
      <c r="B1088" s="418" t="s">
        <v>905</v>
      </c>
      <c r="C1088" s="456">
        <v>480525</v>
      </c>
      <c r="D1088" s="416"/>
    </row>
    <row r="1089" spans="1:4" ht="16" x14ac:dyDescent="0.2">
      <c r="A1089" s="417" t="s">
        <v>288</v>
      </c>
      <c r="B1089" s="418" t="s">
        <v>905</v>
      </c>
      <c r="C1089" s="456">
        <v>480591</v>
      </c>
      <c r="D1089" s="416"/>
    </row>
    <row r="1090" spans="1:4" ht="16" x14ac:dyDescent="0.2">
      <c r="A1090" s="417" t="s">
        <v>288</v>
      </c>
      <c r="B1090" s="445" t="s">
        <v>906</v>
      </c>
      <c r="C1090" s="446">
        <v>480411</v>
      </c>
      <c r="D1090" s="416"/>
    </row>
    <row r="1091" spans="1:4" ht="16" x14ac:dyDescent="0.2">
      <c r="A1091" s="444" t="s">
        <v>288</v>
      </c>
      <c r="B1091" s="445" t="s">
        <v>906</v>
      </c>
      <c r="C1091" s="446">
        <v>480419</v>
      </c>
      <c r="D1091" s="416"/>
    </row>
    <row r="1092" spans="1:4" ht="16" x14ac:dyDescent="0.2">
      <c r="A1092" s="417" t="s">
        <v>288</v>
      </c>
      <c r="B1092" s="445" t="s">
        <v>906</v>
      </c>
      <c r="C1092" s="446">
        <v>480511</v>
      </c>
      <c r="D1092" s="416"/>
    </row>
    <row r="1093" spans="1:4" ht="16" x14ac:dyDescent="0.2">
      <c r="A1093" s="444" t="s">
        <v>288</v>
      </c>
      <c r="B1093" s="445" t="s">
        <v>906</v>
      </c>
      <c r="C1093" s="446">
        <v>480512</v>
      </c>
      <c r="D1093" s="416"/>
    </row>
    <row r="1094" spans="1:4" ht="16" x14ac:dyDescent="0.2">
      <c r="A1094" s="417" t="s">
        <v>288</v>
      </c>
      <c r="B1094" s="445" t="s">
        <v>906</v>
      </c>
      <c r="C1094" s="446">
        <v>480519</v>
      </c>
      <c r="D1094" s="416"/>
    </row>
    <row r="1095" spans="1:4" ht="16" x14ac:dyDescent="0.2">
      <c r="A1095" s="444" t="s">
        <v>288</v>
      </c>
      <c r="B1095" s="445" t="s">
        <v>906</v>
      </c>
      <c r="C1095" s="446">
        <v>480524</v>
      </c>
      <c r="D1095" s="416"/>
    </row>
    <row r="1096" spans="1:4" ht="16" x14ac:dyDescent="0.2">
      <c r="A1096" s="417" t="s">
        <v>288</v>
      </c>
      <c r="B1096" s="445" t="s">
        <v>906</v>
      </c>
      <c r="C1096" s="446">
        <v>480525</v>
      </c>
      <c r="D1096" s="416"/>
    </row>
    <row r="1097" spans="1:4" ht="16" x14ac:dyDescent="0.2">
      <c r="A1097" s="444" t="s">
        <v>288</v>
      </c>
      <c r="B1097" s="445" t="s">
        <v>906</v>
      </c>
      <c r="C1097" s="446">
        <v>480591</v>
      </c>
      <c r="D1097" s="416"/>
    </row>
    <row r="1098" spans="1:4" ht="16" x14ac:dyDescent="0.2">
      <c r="A1098" s="417" t="s">
        <v>288</v>
      </c>
      <c r="B1098" s="445" t="s">
        <v>907</v>
      </c>
      <c r="C1098" s="446">
        <v>480411</v>
      </c>
      <c r="D1098" s="416"/>
    </row>
    <row r="1099" spans="1:4" ht="16" x14ac:dyDescent="0.2">
      <c r="A1099" s="444" t="s">
        <v>288</v>
      </c>
      <c r="B1099" s="445" t="s">
        <v>907</v>
      </c>
      <c r="C1099" s="446">
        <v>480419</v>
      </c>
      <c r="D1099" s="416"/>
    </row>
    <row r="1100" spans="1:4" ht="16" x14ac:dyDescent="0.2">
      <c r="A1100" s="417" t="s">
        <v>288</v>
      </c>
      <c r="B1100" s="445" t="s">
        <v>907</v>
      </c>
      <c r="C1100" s="446">
        <v>480511</v>
      </c>
      <c r="D1100" s="416"/>
    </row>
    <row r="1101" spans="1:4" ht="16" x14ac:dyDescent="0.2">
      <c r="A1101" s="444" t="s">
        <v>288</v>
      </c>
      <c r="B1101" s="445" t="s">
        <v>907</v>
      </c>
      <c r="C1101" s="446">
        <v>480512</v>
      </c>
      <c r="D1101" s="416"/>
    </row>
    <row r="1102" spans="1:4" ht="16" x14ac:dyDescent="0.2">
      <c r="A1102" s="417" t="s">
        <v>288</v>
      </c>
      <c r="B1102" s="445" t="s">
        <v>907</v>
      </c>
      <c r="C1102" s="446">
        <v>480519</v>
      </c>
      <c r="D1102" s="416"/>
    </row>
    <row r="1103" spans="1:4" ht="16" x14ac:dyDescent="0.2">
      <c r="A1103" s="444" t="s">
        <v>288</v>
      </c>
      <c r="B1103" s="445" t="s">
        <v>907</v>
      </c>
      <c r="C1103" s="446">
        <v>480524</v>
      </c>
      <c r="D1103" s="416"/>
    </row>
    <row r="1104" spans="1:4" ht="16" x14ac:dyDescent="0.2">
      <c r="A1104" s="417" t="s">
        <v>288</v>
      </c>
      <c r="B1104" s="445" t="s">
        <v>907</v>
      </c>
      <c r="C1104" s="446">
        <v>480525</v>
      </c>
      <c r="D1104" s="416"/>
    </row>
    <row r="1105" spans="1:4" ht="16" x14ac:dyDescent="0.2">
      <c r="A1105" s="444" t="s">
        <v>288</v>
      </c>
      <c r="B1105" s="445" t="s">
        <v>907</v>
      </c>
      <c r="C1105" s="446">
        <v>480591</v>
      </c>
      <c r="D1105" s="416"/>
    </row>
    <row r="1106" spans="1:4" ht="16" x14ac:dyDescent="0.2">
      <c r="A1106" s="417" t="s">
        <v>288</v>
      </c>
      <c r="B1106" s="445" t="s">
        <v>908</v>
      </c>
      <c r="C1106" s="446">
        <v>480411</v>
      </c>
      <c r="D1106" s="416"/>
    </row>
    <row r="1107" spans="1:4" ht="16" x14ac:dyDescent="0.2">
      <c r="A1107" s="444" t="s">
        <v>288</v>
      </c>
      <c r="B1107" s="445" t="s">
        <v>908</v>
      </c>
      <c r="C1107" s="446">
        <v>480419</v>
      </c>
      <c r="D1107" s="416"/>
    </row>
    <row r="1108" spans="1:4" ht="16" x14ac:dyDescent="0.2">
      <c r="A1108" s="417" t="s">
        <v>288</v>
      </c>
      <c r="B1108" s="445" t="s">
        <v>908</v>
      </c>
      <c r="C1108" s="446">
        <v>480511</v>
      </c>
      <c r="D1108" s="416"/>
    </row>
    <row r="1109" spans="1:4" ht="16" x14ac:dyDescent="0.2">
      <c r="A1109" s="444" t="s">
        <v>288</v>
      </c>
      <c r="B1109" s="445" t="s">
        <v>908</v>
      </c>
      <c r="C1109" s="446">
        <v>480512</v>
      </c>
      <c r="D1109" s="416"/>
    </row>
    <row r="1110" spans="1:4" ht="16" x14ac:dyDescent="0.2">
      <c r="A1110" s="417" t="s">
        <v>288</v>
      </c>
      <c r="B1110" s="445" t="s">
        <v>908</v>
      </c>
      <c r="C1110" s="446">
        <v>480519</v>
      </c>
      <c r="D1110" s="416"/>
    </row>
    <row r="1111" spans="1:4" ht="16" x14ac:dyDescent="0.2">
      <c r="A1111" s="444" t="s">
        <v>288</v>
      </c>
      <c r="B1111" s="445" t="s">
        <v>908</v>
      </c>
      <c r="C1111" s="446">
        <v>480524</v>
      </c>
      <c r="D1111" s="416"/>
    </row>
    <row r="1112" spans="1:4" ht="16" x14ac:dyDescent="0.2">
      <c r="A1112" s="417" t="s">
        <v>288</v>
      </c>
      <c r="B1112" s="445" t="s">
        <v>908</v>
      </c>
      <c r="C1112" s="446">
        <v>480525</v>
      </c>
      <c r="D1112" s="416"/>
    </row>
    <row r="1113" spans="1:4" ht="17" thickBot="1" x14ac:dyDescent="0.25">
      <c r="A1113" s="444" t="s">
        <v>288</v>
      </c>
      <c r="B1113" s="445" t="s">
        <v>908</v>
      </c>
      <c r="C1113" s="446">
        <v>480591</v>
      </c>
      <c r="D1113" s="416"/>
    </row>
    <row r="1114" spans="1:4" ht="17" thickTop="1" x14ac:dyDescent="0.2">
      <c r="A1114" s="462" t="s">
        <v>290</v>
      </c>
      <c r="B1114" s="463" t="s">
        <v>903</v>
      </c>
      <c r="C1114" s="472">
        <v>480442</v>
      </c>
      <c r="D1114" s="416"/>
    </row>
    <row r="1115" spans="1:4" ht="16" x14ac:dyDescent="0.2">
      <c r="A1115" s="448" t="s">
        <v>290</v>
      </c>
      <c r="B1115" s="449" t="s">
        <v>903</v>
      </c>
      <c r="C1115" s="423">
        <v>480449</v>
      </c>
      <c r="D1115" s="416"/>
    </row>
    <row r="1116" spans="1:4" ht="16" x14ac:dyDescent="0.2">
      <c r="A1116" s="448" t="s">
        <v>290</v>
      </c>
      <c r="B1116" s="449" t="s">
        <v>903</v>
      </c>
      <c r="C1116" s="423">
        <v>480451</v>
      </c>
      <c r="D1116" s="416"/>
    </row>
    <row r="1117" spans="1:4" ht="16" x14ac:dyDescent="0.2">
      <c r="A1117" s="448" t="s">
        <v>290</v>
      </c>
      <c r="B1117" s="449" t="s">
        <v>903</v>
      </c>
      <c r="C1117" s="423">
        <v>480452</v>
      </c>
      <c r="D1117" s="416"/>
    </row>
    <row r="1118" spans="1:4" ht="16" x14ac:dyDescent="0.2">
      <c r="A1118" s="448" t="s">
        <v>290</v>
      </c>
      <c r="B1118" s="449" t="s">
        <v>903</v>
      </c>
      <c r="C1118" s="423">
        <v>480459</v>
      </c>
      <c r="D1118" s="416"/>
    </row>
    <row r="1119" spans="1:4" ht="16" x14ac:dyDescent="0.2">
      <c r="A1119" s="448" t="s">
        <v>290</v>
      </c>
      <c r="B1119" s="449" t="s">
        <v>903</v>
      </c>
      <c r="C1119" s="423">
        <v>480592</v>
      </c>
      <c r="D1119" s="416"/>
    </row>
    <row r="1120" spans="1:4" ht="16" x14ac:dyDescent="0.2">
      <c r="A1120" s="448" t="s">
        <v>290</v>
      </c>
      <c r="B1120" s="449" t="s">
        <v>903</v>
      </c>
      <c r="C1120" s="423">
        <v>481032</v>
      </c>
      <c r="D1120" s="416"/>
    </row>
    <row r="1121" spans="1:4" ht="16" x14ac:dyDescent="0.2">
      <c r="A1121" s="448" t="s">
        <v>290</v>
      </c>
      <c r="B1121" s="449" t="s">
        <v>903</v>
      </c>
      <c r="C1121" s="423">
        <v>481039</v>
      </c>
      <c r="D1121" s="416"/>
    </row>
    <row r="1122" spans="1:4" ht="16" x14ac:dyDescent="0.2">
      <c r="A1122" s="448" t="s">
        <v>290</v>
      </c>
      <c r="B1122" s="449" t="s">
        <v>903</v>
      </c>
      <c r="C1122" s="423">
        <v>481092</v>
      </c>
      <c r="D1122" s="416"/>
    </row>
    <row r="1123" spans="1:4" ht="16" x14ac:dyDescent="0.2">
      <c r="A1123" s="448" t="s">
        <v>290</v>
      </c>
      <c r="B1123" s="449" t="s">
        <v>903</v>
      </c>
      <c r="C1123" s="423">
        <v>481151</v>
      </c>
      <c r="D1123" s="416"/>
    </row>
    <row r="1124" spans="1:4" ht="16" x14ac:dyDescent="0.2">
      <c r="A1124" s="448" t="s">
        <v>290</v>
      </c>
      <c r="B1124" s="449" t="s">
        <v>903</v>
      </c>
      <c r="C1124" s="450">
        <v>481159</v>
      </c>
      <c r="D1124" s="416"/>
    </row>
    <row r="1125" spans="1:4" ht="16" x14ac:dyDescent="0.2">
      <c r="A1125" s="414" t="s">
        <v>290</v>
      </c>
      <c r="B1125" s="415" t="s">
        <v>905</v>
      </c>
      <c r="C1125" s="443">
        <v>480442</v>
      </c>
      <c r="D1125" s="416"/>
    </row>
    <row r="1126" spans="1:4" ht="16" x14ac:dyDescent="0.2">
      <c r="A1126" s="417" t="s">
        <v>290</v>
      </c>
      <c r="B1126" s="418" t="s">
        <v>905</v>
      </c>
      <c r="C1126" s="456">
        <v>480449</v>
      </c>
      <c r="D1126" s="416"/>
    </row>
    <row r="1127" spans="1:4" ht="16" x14ac:dyDescent="0.2">
      <c r="A1127" s="417" t="s">
        <v>290</v>
      </c>
      <c r="B1127" s="418" t="s">
        <v>905</v>
      </c>
      <c r="C1127" s="456">
        <v>480451</v>
      </c>
      <c r="D1127" s="416"/>
    </row>
    <row r="1128" spans="1:4" ht="16" x14ac:dyDescent="0.2">
      <c r="A1128" s="417" t="s">
        <v>290</v>
      </c>
      <c r="B1128" s="418" t="s">
        <v>905</v>
      </c>
      <c r="C1128" s="456">
        <v>480452</v>
      </c>
      <c r="D1128" s="416"/>
    </row>
    <row r="1129" spans="1:4" ht="16" x14ac:dyDescent="0.2">
      <c r="A1129" s="417" t="s">
        <v>290</v>
      </c>
      <c r="B1129" s="418" t="s">
        <v>905</v>
      </c>
      <c r="C1129" s="456">
        <v>480459</v>
      </c>
      <c r="D1129" s="416"/>
    </row>
    <row r="1130" spans="1:4" ht="16" x14ac:dyDescent="0.2">
      <c r="A1130" s="417" t="s">
        <v>290</v>
      </c>
      <c r="B1130" s="418" t="s">
        <v>905</v>
      </c>
      <c r="C1130" s="456">
        <v>480592</v>
      </c>
      <c r="D1130" s="416"/>
    </row>
    <row r="1131" spans="1:4" ht="16" x14ac:dyDescent="0.2">
      <c r="A1131" s="417" t="s">
        <v>290</v>
      </c>
      <c r="B1131" s="418" t="s">
        <v>905</v>
      </c>
      <c r="C1131" s="456">
        <v>481032</v>
      </c>
      <c r="D1131" s="416"/>
    </row>
    <row r="1132" spans="1:4" ht="16" x14ac:dyDescent="0.2">
      <c r="A1132" s="417" t="s">
        <v>290</v>
      </c>
      <c r="B1132" s="418" t="s">
        <v>905</v>
      </c>
      <c r="C1132" s="456">
        <v>481039</v>
      </c>
      <c r="D1132" s="416"/>
    </row>
    <row r="1133" spans="1:4" ht="16" x14ac:dyDescent="0.2">
      <c r="A1133" s="417" t="s">
        <v>290</v>
      </c>
      <c r="B1133" s="418" t="s">
        <v>905</v>
      </c>
      <c r="C1133" s="456">
        <v>481092</v>
      </c>
      <c r="D1133" s="416"/>
    </row>
    <row r="1134" spans="1:4" ht="16" x14ac:dyDescent="0.2">
      <c r="A1134" s="417" t="s">
        <v>290</v>
      </c>
      <c r="B1134" s="418" t="s">
        <v>905</v>
      </c>
      <c r="C1134" s="456">
        <v>481151</v>
      </c>
      <c r="D1134" s="416"/>
    </row>
    <row r="1135" spans="1:4" ht="16" x14ac:dyDescent="0.2">
      <c r="A1135" s="417" t="s">
        <v>290</v>
      </c>
      <c r="B1135" s="418" t="s">
        <v>905</v>
      </c>
      <c r="C1135" s="456">
        <v>481159</v>
      </c>
      <c r="D1135" s="416"/>
    </row>
    <row r="1136" spans="1:4" ht="16" x14ac:dyDescent="0.2">
      <c r="A1136" s="417" t="s">
        <v>290</v>
      </c>
      <c r="B1136" s="418" t="s">
        <v>906</v>
      </c>
      <c r="C1136" s="456">
        <v>480442</v>
      </c>
      <c r="D1136" s="416"/>
    </row>
    <row r="1137" spans="1:4" ht="16" x14ac:dyDescent="0.2">
      <c r="A1137" s="417" t="s">
        <v>290</v>
      </c>
      <c r="B1137" s="418" t="s">
        <v>906</v>
      </c>
      <c r="C1137" s="456">
        <v>480449</v>
      </c>
      <c r="D1137" s="416"/>
    </row>
    <row r="1138" spans="1:4" ht="16" x14ac:dyDescent="0.2">
      <c r="A1138" s="417" t="s">
        <v>290</v>
      </c>
      <c r="B1138" s="418" t="s">
        <v>906</v>
      </c>
      <c r="C1138" s="456">
        <v>480451</v>
      </c>
      <c r="D1138" s="416"/>
    </row>
    <row r="1139" spans="1:4" ht="16" x14ac:dyDescent="0.2">
      <c r="A1139" s="417" t="s">
        <v>290</v>
      </c>
      <c r="B1139" s="418" t="s">
        <v>906</v>
      </c>
      <c r="C1139" s="456">
        <v>480452</v>
      </c>
      <c r="D1139" s="416"/>
    </row>
    <row r="1140" spans="1:4" ht="16" x14ac:dyDescent="0.2">
      <c r="A1140" s="417" t="s">
        <v>290</v>
      </c>
      <c r="B1140" s="418" t="s">
        <v>906</v>
      </c>
      <c r="C1140" s="456">
        <v>480459</v>
      </c>
      <c r="D1140" s="416"/>
    </row>
    <row r="1141" spans="1:4" ht="16" x14ac:dyDescent="0.2">
      <c r="A1141" s="417" t="s">
        <v>290</v>
      </c>
      <c r="B1141" s="418" t="s">
        <v>906</v>
      </c>
      <c r="C1141" s="456">
        <v>480592</v>
      </c>
      <c r="D1141" s="416"/>
    </row>
    <row r="1142" spans="1:4" ht="16" x14ac:dyDescent="0.2">
      <c r="A1142" s="417" t="s">
        <v>290</v>
      </c>
      <c r="B1142" s="418" t="s">
        <v>906</v>
      </c>
      <c r="C1142" s="456">
        <v>481032</v>
      </c>
      <c r="D1142" s="416"/>
    </row>
    <row r="1143" spans="1:4" ht="16" x14ac:dyDescent="0.2">
      <c r="A1143" s="417" t="s">
        <v>290</v>
      </c>
      <c r="B1143" s="418" t="s">
        <v>906</v>
      </c>
      <c r="C1143" s="456">
        <v>481039</v>
      </c>
      <c r="D1143" s="416"/>
    </row>
    <row r="1144" spans="1:4" ht="16" x14ac:dyDescent="0.2">
      <c r="A1144" s="417" t="s">
        <v>290</v>
      </c>
      <c r="B1144" s="418" t="s">
        <v>906</v>
      </c>
      <c r="C1144" s="456">
        <v>481092</v>
      </c>
      <c r="D1144" s="416"/>
    </row>
    <row r="1145" spans="1:4" ht="16" x14ac:dyDescent="0.2">
      <c r="A1145" s="417" t="s">
        <v>290</v>
      </c>
      <c r="B1145" s="418" t="s">
        <v>906</v>
      </c>
      <c r="C1145" s="456">
        <v>481151</v>
      </c>
      <c r="D1145" s="416"/>
    </row>
    <row r="1146" spans="1:4" ht="16" x14ac:dyDescent="0.2">
      <c r="A1146" s="444" t="s">
        <v>290</v>
      </c>
      <c r="B1146" s="445" t="s">
        <v>906</v>
      </c>
      <c r="C1146" s="446">
        <v>481159</v>
      </c>
      <c r="D1146" s="416"/>
    </row>
    <row r="1147" spans="1:4" ht="16" x14ac:dyDescent="0.2">
      <c r="A1147" s="417" t="s">
        <v>290</v>
      </c>
      <c r="B1147" s="445" t="s">
        <v>907</v>
      </c>
      <c r="C1147" s="446">
        <v>480442</v>
      </c>
      <c r="D1147" s="416"/>
    </row>
    <row r="1148" spans="1:4" ht="16" x14ac:dyDescent="0.2">
      <c r="A1148" s="444" t="s">
        <v>290</v>
      </c>
      <c r="B1148" s="445" t="s">
        <v>907</v>
      </c>
      <c r="C1148" s="446">
        <v>480449</v>
      </c>
      <c r="D1148" s="416"/>
    </row>
    <row r="1149" spans="1:4" ht="16" x14ac:dyDescent="0.2">
      <c r="A1149" s="417" t="s">
        <v>290</v>
      </c>
      <c r="B1149" s="445" t="s">
        <v>907</v>
      </c>
      <c r="C1149" s="446">
        <v>480451</v>
      </c>
      <c r="D1149" s="416"/>
    </row>
    <row r="1150" spans="1:4" ht="16" x14ac:dyDescent="0.2">
      <c r="A1150" s="444" t="s">
        <v>290</v>
      </c>
      <c r="B1150" s="445" t="s">
        <v>907</v>
      </c>
      <c r="C1150" s="446">
        <v>480452</v>
      </c>
      <c r="D1150" s="416"/>
    </row>
    <row r="1151" spans="1:4" ht="16" x14ac:dyDescent="0.2">
      <c r="A1151" s="417" t="s">
        <v>290</v>
      </c>
      <c r="B1151" s="445" t="s">
        <v>907</v>
      </c>
      <c r="C1151" s="446">
        <v>480459</v>
      </c>
      <c r="D1151" s="416"/>
    </row>
    <row r="1152" spans="1:4" ht="16" x14ac:dyDescent="0.2">
      <c r="A1152" s="444" t="s">
        <v>290</v>
      </c>
      <c r="B1152" s="445" t="s">
        <v>907</v>
      </c>
      <c r="C1152" s="446">
        <v>480592</v>
      </c>
      <c r="D1152" s="416"/>
    </row>
    <row r="1153" spans="1:4" ht="16" x14ac:dyDescent="0.2">
      <c r="A1153" s="417" t="s">
        <v>290</v>
      </c>
      <c r="B1153" s="445" t="s">
        <v>907</v>
      </c>
      <c r="C1153" s="446">
        <v>481032</v>
      </c>
      <c r="D1153" s="416"/>
    </row>
    <row r="1154" spans="1:4" ht="16" x14ac:dyDescent="0.2">
      <c r="A1154" s="444" t="s">
        <v>290</v>
      </c>
      <c r="B1154" s="445" t="s">
        <v>907</v>
      </c>
      <c r="C1154" s="446">
        <v>481039</v>
      </c>
      <c r="D1154" s="416"/>
    </row>
    <row r="1155" spans="1:4" ht="16" x14ac:dyDescent="0.2">
      <c r="A1155" s="417" t="s">
        <v>290</v>
      </c>
      <c r="B1155" s="445" t="s">
        <v>907</v>
      </c>
      <c r="C1155" s="446">
        <v>481092</v>
      </c>
      <c r="D1155" s="416"/>
    </row>
    <row r="1156" spans="1:4" ht="16" x14ac:dyDescent="0.2">
      <c r="A1156" s="444" t="s">
        <v>290</v>
      </c>
      <c r="B1156" s="445" t="s">
        <v>907</v>
      </c>
      <c r="C1156" s="446">
        <v>481151</v>
      </c>
      <c r="D1156" s="416"/>
    </row>
    <row r="1157" spans="1:4" ht="16" x14ac:dyDescent="0.2">
      <c r="A1157" s="444" t="s">
        <v>290</v>
      </c>
      <c r="B1157" s="445" t="s">
        <v>907</v>
      </c>
      <c r="C1157" s="446">
        <v>481159</v>
      </c>
      <c r="D1157" s="416"/>
    </row>
    <row r="1158" spans="1:4" ht="16" x14ac:dyDescent="0.2">
      <c r="A1158" s="444" t="s">
        <v>290</v>
      </c>
      <c r="B1158" s="445" t="s">
        <v>908</v>
      </c>
      <c r="C1158" s="446">
        <v>480442</v>
      </c>
      <c r="D1158" s="416"/>
    </row>
    <row r="1159" spans="1:4" ht="16" x14ac:dyDescent="0.2">
      <c r="A1159" s="417" t="s">
        <v>290</v>
      </c>
      <c r="B1159" s="445" t="s">
        <v>908</v>
      </c>
      <c r="C1159" s="446">
        <v>480449</v>
      </c>
      <c r="D1159" s="416"/>
    </row>
    <row r="1160" spans="1:4" ht="16" x14ac:dyDescent="0.2">
      <c r="A1160" s="417" t="s">
        <v>290</v>
      </c>
      <c r="B1160" s="445" t="s">
        <v>908</v>
      </c>
      <c r="C1160" s="446">
        <v>480451</v>
      </c>
      <c r="D1160" s="416"/>
    </row>
    <row r="1161" spans="1:4" ht="16" x14ac:dyDescent="0.2">
      <c r="A1161" s="444" t="s">
        <v>290</v>
      </c>
      <c r="B1161" s="445" t="s">
        <v>908</v>
      </c>
      <c r="C1161" s="446">
        <v>480452</v>
      </c>
      <c r="D1161" s="416"/>
    </row>
    <row r="1162" spans="1:4" ht="16" x14ac:dyDescent="0.2">
      <c r="A1162" s="417" t="s">
        <v>290</v>
      </c>
      <c r="B1162" s="445" t="s">
        <v>908</v>
      </c>
      <c r="C1162" s="446">
        <v>480459</v>
      </c>
      <c r="D1162" s="416"/>
    </row>
    <row r="1163" spans="1:4" ht="16" x14ac:dyDescent="0.2">
      <c r="A1163" s="444" t="s">
        <v>290</v>
      </c>
      <c r="B1163" s="445" t="s">
        <v>908</v>
      </c>
      <c r="C1163" s="446">
        <v>480592</v>
      </c>
      <c r="D1163" s="416"/>
    </row>
    <row r="1164" spans="1:4" ht="16" x14ac:dyDescent="0.2">
      <c r="A1164" s="417" t="s">
        <v>290</v>
      </c>
      <c r="B1164" s="445" t="s">
        <v>908</v>
      </c>
      <c r="C1164" s="446">
        <v>481032</v>
      </c>
      <c r="D1164" s="416"/>
    </row>
    <row r="1165" spans="1:4" ht="16" x14ac:dyDescent="0.2">
      <c r="A1165" s="444" t="s">
        <v>290</v>
      </c>
      <c r="B1165" s="445" t="s">
        <v>908</v>
      </c>
      <c r="C1165" s="446">
        <v>481039</v>
      </c>
      <c r="D1165" s="416"/>
    </row>
    <row r="1166" spans="1:4" ht="16" x14ac:dyDescent="0.2">
      <c r="A1166" s="417" t="s">
        <v>290</v>
      </c>
      <c r="B1166" s="445" t="s">
        <v>908</v>
      </c>
      <c r="C1166" s="446">
        <v>481092</v>
      </c>
      <c r="D1166" s="416"/>
    </row>
    <row r="1167" spans="1:4" ht="16" x14ac:dyDescent="0.2">
      <c r="A1167" s="444" t="s">
        <v>290</v>
      </c>
      <c r="B1167" s="445" t="s">
        <v>908</v>
      </c>
      <c r="C1167" s="446">
        <v>481151</v>
      </c>
      <c r="D1167" s="416"/>
    </row>
    <row r="1168" spans="1:4" ht="17" thickBot="1" x14ac:dyDescent="0.25">
      <c r="A1168" s="444" t="s">
        <v>290</v>
      </c>
      <c r="B1168" s="445" t="s">
        <v>908</v>
      </c>
      <c r="C1168" s="446">
        <v>481159</v>
      </c>
      <c r="D1168" s="416"/>
    </row>
    <row r="1169" spans="1:4" ht="17" thickTop="1" x14ac:dyDescent="0.2">
      <c r="A1169" s="462" t="s">
        <v>292</v>
      </c>
      <c r="B1169" s="463" t="s">
        <v>903</v>
      </c>
      <c r="C1169" s="464">
        <v>480421</v>
      </c>
      <c r="D1169" s="416"/>
    </row>
    <row r="1170" spans="1:4" ht="16" x14ac:dyDescent="0.2">
      <c r="A1170" s="448" t="s">
        <v>292</v>
      </c>
      <c r="B1170" s="449" t="s">
        <v>903</v>
      </c>
      <c r="C1170" s="450" t="s">
        <v>995</v>
      </c>
      <c r="D1170" s="416"/>
    </row>
    <row r="1171" spans="1:4" ht="16" x14ac:dyDescent="0.2">
      <c r="A1171" s="448" t="s">
        <v>292</v>
      </c>
      <c r="B1171" s="449" t="s">
        <v>903</v>
      </c>
      <c r="C1171" s="450" t="s">
        <v>996</v>
      </c>
      <c r="D1171" s="416"/>
    </row>
    <row r="1172" spans="1:4" ht="16" x14ac:dyDescent="0.2">
      <c r="A1172" s="448" t="s">
        <v>292</v>
      </c>
      <c r="B1172" s="449" t="s">
        <v>903</v>
      </c>
      <c r="C1172" s="450">
        <v>480439</v>
      </c>
      <c r="D1172" s="416"/>
    </row>
    <row r="1173" spans="1:4" ht="16" x14ac:dyDescent="0.2">
      <c r="A1173" s="448" t="s">
        <v>292</v>
      </c>
      <c r="B1173" s="449" t="s">
        <v>903</v>
      </c>
      <c r="C1173" s="423">
        <v>480530</v>
      </c>
      <c r="D1173" s="416"/>
    </row>
    <row r="1174" spans="1:4" ht="16" x14ac:dyDescent="0.2">
      <c r="A1174" s="448" t="s">
        <v>292</v>
      </c>
      <c r="B1174" s="449" t="s">
        <v>903</v>
      </c>
      <c r="C1174" s="423">
        <v>480610</v>
      </c>
      <c r="D1174" s="416"/>
    </row>
    <row r="1175" spans="1:4" ht="16" x14ac:dyDescent="0.2">
      <c r="A1175" s="448" t="s">
        <v>292</v>
      </c>
      <c r="B1175" s="449" t="s">
        <v>903</v>
      </c>
      <c r="C1175" s="423">
        <v>480620</v>
      </c>
      <c r="D1175" s="416"/>
    </row>
    <row r="1176" spans="1:4" ht="16" x14ac:dyDescent="0.2">
      <c r="A1176" s="448" t="s">
        <v>292</v>
      </c>
      <c r="B1176" s="449" t="s">
        <v>903</v>
      </c>
      <c r="C1176" s="423">
        <v>480640</v>
      </c>
      <c r="D1176" s="416"/>
    </row>
    <row r="1177" spans="1:4" ht="16" x14ac:dyDescent="0.2">
      <c r="A1177" s="448" t="s">
        <v>292</v>
      </c>
      <c r="B1177" s="449" t="s">
        <v>903</v>
      </c>
      <c r="C1177" s="423">
        <v>4808</v>
      </c>
      <c r="D1177" s="416"/>
    </row>
    <row r="1178" spans="1:4" ht="16" x14ac:dyDescent="0.2">
      <c r="A1178" s="448" t="s">
        <v>292</v>
      </c>
      <c r="B1178" s="449" t="s">
        <v>903</v>
      </c>
      <c r="C1178" s="423">
        <v>481031</v>
      </c>
      <c r="D1178" s="416"/>
    </row>
    <row r="1179" spans="1:4" ht="16" x14ac:dyDescent="0.2">
      <c r="A1179" s="448" t="s">
        <v>292</v>
      </c>
      <c r="B1179" s="449" t="s">
        <v>903</v>
      </c>
      <c r="C1179" s="423">
        <v>481099</v>
      </c>
      <c r="D1179" s="416"/>
    </row>
    <row r="1180" spans="1:4" ht="16" x14ac:dyDescent="0.2">
      <c r="A1180" s="414" t="s">
        <v>292</v>
      </c>
      <c r="B1180" s="415" t="s">
        <v>905</v>
      </c>
      <c r="C1180" s="443">
        <v>480421</v>
      </c>
      <c r="D1180" s="416"/>
    </row>
    <row r="1181" spans="1:4" ht="16" x14ac:dyDescent="0.2">
      <c r="A1181" s="417" t="s">
        <v>292</v>
      </c>
      <c r="B1181" s="418" t="s">
        <v>905</v>
      </c>
      <c r="C1181" s="456">
        <v>480429</v>
      </c>
      <c r="D1181" s="416"/>
    </row>
    <row r="1182" spans="1:4" ht="16" x14ac:dyDescent="0.2">
      <c r="A1182" s="417" t="s">
        <v>292</v>
      </c>
      <c r="B1182" s="418" t="s">
        <v>905</v>
      </c>
      <c r="C1182" s="456">
        <v>480431</v>
      </c>
      <c r="D1182" s="416"/>
    </row>
    <row r="1183" spans="1:4" ht="16" x14ac:dyDescent="0.2">
      <c r="A1183" s="417" t="s">
        <v>292</v>
      </c>
      <c r="B1183" s="418" t="s">
        <v>905</v>
      </c>
      <c r="C1183" s="456">
        <v>480439</v>
      </c>
      <c r="D1183" s="416"/>
    </row>
    <row r="1184" spans="1:4" ht="16" x14ac:dyDescent="0.2">
      <c r="A1184" s="417" t="s">
        <v>292</v>
      </c>
      <c r="B1184" s="418" t="s">
        <v>905</v>
      </c>
      <c r="C1184" s="456">
        <v>480530</v>
      </c>
      <c r="D1184" s="416"/>
    </row>
    <row r="1185" spans="1:4" ht="16" x14ac:dyDescent="0.2">
      <c r="A1185" s="417" t="s">
        <v>292</v>
      </c>
      <c r="B1185" s="418" t="s">
        <v>905</v>
      </c>
      <c r="C1185" s="456">
        <v>480610</v>
      </c>
      <c r="D1185" s="416"/>
    </row>
    <row r="1186" spans="1:4" ht="16" x14ac:dyDescent="0.2">
      <c r="A1186" s="417" t="s">
        <v>292</v>
      </c>
      <c r="B1186" s="418" t="s">
        <v>905</v>
      </c>
      <c r="C1186" s="456">
        <v>480620</v>
      </c>
      <c r="D1186" s="416"/>
    </row>
    <row r="1187" spans="1:4" ht="16" x14ac:dyDescent="0.2">
      <c r="A1187" s="417" t="s">
        <v>292</v>
      </c>
      <c r="B1187" s="418" t="s">
        <v>905</v>
      </c>
      <c r="C1187" s="456">
        <v>480640</v>
      </c>
      <c r="D1187" s="416"/>
    </row>
    <row r="1188" spans="1:4" ht="16" x14ac:dyDescent="0.2">
      <c r="A1188" s="417" t="s">
        <v>292</v>
      </c>
      <c r="B1188" s="418" t="s">
        <v>905</v>
      </c>
      <c r="C1188" s="456">
        <v>4808</v>
      </c>
      <c r="D1188" s="416"/>
    </row>
    <row r="1189" spans="1:4" ht="16" x14ac:dyDescent="0.2">
      <c r="A1189" s="417" t="s">
        <v>292</v>
      </c>
      <c r="B1189" s="418" t="s">
        <v>905</v>
      </c>
      <c r="C1189" s="456">
        <v>481031</v>
      </c>
      <c r="D1189" s="416"/>
    </row>
    <row r="1190" spans="1:4" ht="16" x14ac:dyDescent="0.2">
      <c r="A1190" s="417" t="s">
        <v>292</v>
      </c>
      <c r="B1190" s="418" t="s">
        <v>905</v>
      </c>
      <c r="C1190" s="456">
        <v>481099</v>
      </c>
      <c r="D1190" s="416"/>
    </row>
    <row r="1191" spans="1:4" ht="16" x14ac:dyDescent="0.2">
      <c r="A1191" s="417" t="s">
        <v>292</v>
      </c>
      <c r="B1191" s="418" t="s">
        <v>906</v>
      </c>
      <c r="C1191" s="456">
        <v>480421</v>
      </c>
      <c r="D1191" s="416"/>
    </row>
    <row r="1192" spans="1:4" ht="16" x14ac:dyDescent="0.2">
      <c r="A1192" s="417" t="s">
        <v>292</v>
      </c>
      <c r="B1192" s="418" t="s">
        <v>906</v>
      </c>
      <c r="C1192" s="456">
        <v>480429</v>
      </c>
      <c r="D1192" s="416"/>
    </row>
    <row r="1193" spans="1:4" ht="16" x14ac:dyDescent="0.2">
      <c r="A1193" s="417" t="s">
        <v>292</v>
      </c>
      <c r="B1193" s="418" t="s">
        <v>906</v>
      </c>
      <c r="C1193" s="456">
        <v>480431</v>
      </c>
      <c r="D1193" s="416"/>
    </row>
    <row r="1194" spans="1:4" ht="16" x14ac:dyDescent="0.2">
      <c r="A1194" s="417" t="s">
        <v>292</v>
      </c>
      <c r="B1194" s="418" t="s">
        <v>906</v>
      </c>
      <c r="C1194" s="456">
        <v>480439</v>
      </c>
      <c r="D1194" s="416"/>
    </row>
    <row r="1195" spans="1:4" ht="16" x14ac:dyDescent="0.2">
      <c r="A1195" s="417" t="s">
        <v>292</v>
      </c>
      <c r="B1195" s="418" t="s">
        <v>906</v>
      </c>
      <c r="C1195" s="456">
        <v>480530</v>
      </c>
      <c r="D1195" s="416"/>
    </row>
    <row r="1196" spans="1:4" ht="16" x14ac:dyDescent="0.2">
      <c r="A1196" s="417" t="s">
        <v>292</v>
      </c>
      <c r="B1196" s="418" t="s">
        <v>906</v>
      </c>
      <c r="C1196" s="456">
        <v>480610</v>
      </c>
      <c r="D1196" s="416"/>
    </row>
    <row r="1197" spans="1:4" ht="16" x14ac:dyDescent="0.2">
      <c r="A1197" s="417" t="s">
        <v>292</v>
      </c>
      <c r="B1197" s="418" t="s">
        <v>906</v>
      </c>
      <c r="C1197" s="456">
        <v>480620</v>
      </c>
      <c r="D1197" s="416"/>
    </row>
    <row r="1198" spans="1:4" ht="16" x14ac:dyDescent="0.2">
      <c r="A1198" s="417" t="s">
        <v>292</v>
      </c>
      <c r="B1198" s="418" t="s">
        <v>906</v>
      </c>
      <c r="C1198" s="456">
        <v>480640</v>
      </c>
      <c r="D1198" s="416"/>
    </row>
    <row r="1199" spans="1:4" ht="16" x14ac:dyDescent="0.2">
      <c r="A1199" s="417" t="s">
        <v>292</v>
      </c>
      <c r="B1199" s="418" t="s">
        <v>906</v>
      </c>
      <c r="C1199" s="456">
        <v>4808</v>
      </c>
      <c r="D1199" s="416"/>
    </row>
    <row r="1200" spans="1:4" ht="16" x14ac:dyDescent="0.2">
      <c r="A1200" s="417" t="s">
        <v>292</v>
      </c>
      <c r="B1200" s="418" t="s">
        <v>906</v>
      </c>
      <c r="C1200" s="456">
        <v>481031</v>
      </c>
      <c r="D1200" s="416"/>
    </row>
    <row r="1201" spans="1:4" ht="16" x14ac:dyDescent="0.2">
      <c r="A1201" s="444" t="s">
        <v>292</v>
      </c>
      <c r="B1201" s="445" t="s">
        <v>906</v>
      </c>
      <c r="C1201" s="446">
        <v>481099</v>
      </c>
      <c r="D1201" s="416"/>
    </row>
    <row r="1202" spans="1:4" ht="16" x14ac:dyDescent="0.2">
      <c r="A1202" s="417" t="s">
        <v>292</v>
      </c>
      <c r="B1202" s="445" t="s">
        <v>907</v>
      </c>
      <c r="C1202" s="446">
        <v>480421</v>
      </c>
      <c r="D1202" s="416"/>
    </row>
    <row r="1203" spans="1:4" ht="16" x14ac:dyDescent="0.2">
      <c r="A1203" s="444" t="s">
        <v>292</v>
      </c>
      <c r="B1203" s="445" t="s">
        <v>907</v>
      </c>
      <c r="C1203" s="446">
        <v>480429</v>
      </c>
      <c r="D1203" s="416"/>
    </row>
    <row r="1204" spans="1:4" ht="16" x14ac:dyDescent="0.2">
      <c r="A1204" s="417" t="s">
        <v>292</v>
      </c>
      <c r="B1204" s="445" t="s">
        <v>907</v>
      </c>
      <c r="C1204" s="446">
        <v>480431</v>
      </c>
      <c r="D1204" s="416"/>
    </row>
    <row r="1205" spans="1:4" ht="16" x14ac:dyDescent="0.2">
      <c r="A1205" s="444" t="s">
        <v>292</v>
      </c>
      <c r="B1205" s="445" t="s">
        <v>907</v>
      </c>
      <c r="C1205" s="446">
        <v>480439</v>
      </c>
      <c r="D1205" s="416"/>
    </row>
    <row r="1206" spans="1:4" ht="16" x14ac:dyDescent="0.2">
      <c r="A1206" s="417" t="s">
        <v>292</v>
      </c>
      <c r="B1206" s="445" t="s">
        <v>907</v>
      </c>
      <c r="C1206" s="446">
        <v>480530</v>
      </c>
      <c r="D1206" s="416"/>
    </row>
    <row r="1207" spans="1:4" ht="16" x14ac:dyDescent="0.2">
      <c r="A1207" s="444" t="s">
        <v>292</v>
      </c>
      <c r="B1207" s="445" t="s">
        <v>907</v>
      </c>
      <c r="C1207" s="446">
        <v>480610</v>
      </c>
      <c r="D1207" s="416"/>
    </row>
    <row r="1208" spans="1:4" ht="16" x14ac:dyDescent="0.2">
      <c r="A1208" s="417" t="s">
        <v>292</v>
      </c>
      <c r="B1208" s="445" t="s">
        <v>907</v>
      </c>
      <c r="C1208" s="446">
        <v>480620</v>
      </c>
      <c r="D1208" s="416"/>
    </row>
    <row r="1209" spans="1:4" ht="16" x14ac:dyDescent="0.2">
      <c r="A1209" s="444" t="s">
        <v>292</v>
      </c>
      <c r="B1209" s="445" t="s">
        <v>907</v>
      </c>
      <c r="C1209" s="446">
        <v>480640</v>
      </c>
      <c r="D1209" s="416"/>
    </row>
    <row r="1210" spans="1:4" ht="16" x14ac:dyDescent="0.2">
      <c r="A1210" s="417" t="s">
        <v>292</v>
      </c>
      <c r="B1210" s="445" t="s">
        <v>907</v>
      </c>
      <c r="C1210" s="446">
        <v>4808</v>
      </c>
      <c r="D1210" s="416"/>
    </row>
    <row r="1211" spans="1:4" ht="16" x14ac:dyDescent="0.2">
      <c r="A1211" s="444" t="s">
        <v>292</v>
      </c>
      <c r="B1211" s="445" t="s">
        <v>907</v>
      </c>
      <c r="C1211" s="446">
        <v>481031</v>
      </c>
      <c r="D1211" s="416"/>
    </row>
    <row r="1212" spans="1:4" ht="16" x14ac:dyDescent="0.2">
      <c r="A1212" s="444" t="s">
        <v>292</v>
      </c>
      <c r="B1212" s="445" t="s">
        <v>907</v>
      </c>
      <c r="C1212" s="446">
        <v>481099</v>
      </c>
      <c r="D1212" s="416"/>
    </row>
    <row r="1213" spans="1:4" ht="16" x14ac:dyDescent="0.2">
      <c r="A1213" s="417" t="s">
        <v>292</v>
      </c>
      <c r="B1213" s="445" t="s">
        <v>908</v>
      </c>
      <c r="C1213" s="446">
        <v>480421</v>
      </c>
      <c r="D1213" s="416"/>
    </row>
    <row r="1214" spans="1:4" ht="16" x14ac:dyDescent="0.2">
      <c r="A1214" s="417" t="s">
        <v>292</v>
      </c>
      <c r="B1214" s="445" t="s">
        <v>908</v>
      </c>
      <c r="C1214" s="446">
        <v>480429</v>
      </c>
      <c r="D1214" s="416"/>
    </row>
    <row r="1215" spans="1:4" ht="16" x14ac:dyDescent="0.2">
      <c r="A1215" s="417" t="s">
        <v>292</v>
      </c>
      <c r="B1215" s="445" t="s">
        <v>908</v>
      </c>
      <c r="C1215" s="446">
        <v>480431</v>
      </c>
      <c r="D1215" s="416"/>
    </row>
    <row r="1216" spans="1:4" ht="16" x14ac:dyDescent="0.2">
      <c r="A1216" s="444" t="s">
        <v>292</v>
      </c>
      <c r="B1216" s="445" t="s">
        <v>908</v>
      </c>
      <c r="C1216" s="446">
        <v>480439</v>
      </c>
      <c r="D1216" s="416"/>
    </row>
    <row r="1217" spans="1:4" ht="16" x14ac:dyDescent="0.2">
      <c r="A1217" s="417" t="s">
        <v>292</v>
      </c>
      <c r="B1217" s="445" t="s">
        <v>908</v>
      </c>
      <c r="C1217" s="446">
        <v>480530</v>
      </c>
      <c r="D1217" s="416"/>
    </row>
    <row r="1218" spans="1:4" ht="16" x14ac:dyDescent="0.2">
      <c r="A1218" s="444" t="s">
        <v>292</v>
      </c>
      <c r="B1218" s="445" t="s">
        <v>908</v>
      </c>
      <c r="C1218" s="446">
        <v>480610</v>
      </c>
      <c r="D1218" s="416"/>
    </row>
    <row r="1219" spans="1:4" ht="16" x14ac:dyDescent="0.2">
      <c r="A1219" s="417" t="s">
        <v>292</v>
      </c>
      <c r="B1219" s="445" t="s">
        <v>908</v>
      </c>
      <c r="C1219" s="446">
        <v>480620</v>
      </c>
      <c r="D1219" s="416"/>
    </row>
    <row r="1220" spans="1:4" ht="16" x14ac:dyDescent="0.2">
      <c r="A1220" s="444" t="s">
        <v>292</v>
      </c>
      <c r="B1220" s="445" t="s">
        <v>908</v>
      </c>
      <c r="C1220" s="446">
        <v>480640</v>
      </c>
      <c r="D1220" s="416"/>
    </row>
    <row r="1221" spans="1:4" ht="16" x14ac:dyDescent="0.2">
      <c r="A1221" s="417" t="s">
        <v>292</v>
      </c>
      <c r="B1221" s="445" t="s">
        <v>908</v>
      </c>
      <c r="C1221" s="446">
        <v>4808</v>
      </c>
      <c r="D1221" s="416"/>
    </row>
    <row r="1222" spans="1:4" ht="16" x14ac:dyDescent="0.2">
      <c r="A1222" s="417" t="s">
        <v>292</v>
      </c>
      <c r="B1222" s="445" t="s">
        <v>908</v>
      </c>
      <c r="C1222" s="446">
        <v>481031</v>
      </c>
      <c r="D1222" s="416"/>
    </row>
    <row r="1223" spans="1:4" ht="17" thickBot="1" x14ac:dyDescent="0.25">
      <c r="A1223" s="444" t="s">
        <v>292</v>
      </c>
      <c r="B1223" s="445" t="s">
        <v>908</v>
      </c>
      <c r="C1223" s="446">
        <v>481099</v>
      </c>
      <c r="D1223" s="416"/>
    </row>
    <row r="1224" spans="1:4" ht="17" thickTop="1" x14ac:dyDescent="0.2">
      <c r="A1224" s="462" t="s">
        <v>294</v>
      </c>
      <c r="B1224" s="463" t="s">
        <v>903</v>
      </c>
      <c r="C1224" s="472">
        <v>480593</v>
      </c>
      <c r="D1224" s="416"/>
    </row>
    <row r="1225" spans="1:4" ht="16" x14ac:dyDescent="0.2">
      <c r="A1225" s="414" t="s">
        <v>294</v>
      </c>
      <c r="B1225" s="415" t="s">
        <v>905</v>
      </c>
      <c r="C1225" s="443" t="s">
        <v>997</v>
      </c>
      <c r="D1225" s="416"/>
    </row>
    <row r="1226" spans="1:4" ht="16" x14ac:dyDescent="0.2">
      <c r="A1226" s="448" t="s">
        <v>294</v>
      </c>
      <c r="B1226" s="449" t="s">
        <v>906</v>
      </c>
      <c r="C1226" s="450" t="s">
        <v>997</v>
      </c>
      <c r="D1226" s="416"/>
    </row>
    <row r="1227" spans="1:4" ht="16" x14ac:dyDescent="0.2">
      <c r="A1227" s="448" t="s">
        <v>294</v>
      </c>
      <c r="B1227" s="449" t="s">
        <v>907</v>
      </c>
      <c r="C1227" s="450" t="s">
        <v>997</v>
      </c>
      <c r="D1227" s="416"/>
    </row>
    <row r="1228" spans="1:4" ht="17" thickBot="1" x14ac:dyDescent="0.25">
      <c r="A1228" s="444" t="s">
        <v>294</v>
      </c>
      <c r="B1228" s="445" t="s">
        <v>908</v>
      </c>
      <c r="C1228" s="446" t="s">
        <v>997</v>
      </c>
      <c r="D1228" s="416"/>
    </row>
    <row r="1229" spans="1:4" ht="17" thickTop="1" x14ac:dyDescent="0.2">
      <c r="A1229" s="462">
        <v>12.4</v>
      </c>
      <c r="B1229" s="463" t="s">
        <v>903</v>
      </c>
      <c r="C1229" s="472">
        <v>480240</v>
      </c>
      <c r="D1229" s="416"/>
    </row>
    <row r="1230" spans="1:4" ht="16" x14ac:dyDescent="0.2">
      <c r="A1230" s="448">
        <v>12.4</v>
      </c>
      <c r="B1230" s="449" t="s">
        <v>903</v>
      </c>
      <c r="C1230" s="423">
        <v>480441</v>
      </c>
      <c r="D1230" s="416"/>
    </row>
    <row r="1231" spans="1:4" ht="16" x14ac:dyDescent="0.2">
      <c r="A1231" s="448">
        <v>12.4</v>
      </c>
      <c r="B1231" s="449" t="s">
        <v>903</v>
      </c>
      <c r="C1231" s="423">
        <v>480540</v>
      </c>
      <c r="D1231" s="416"/>
    </row>
    <row r="1232" spans="1:4" ht="16" x14ac:dyDescent="0.2">
      <c r="A1232" s="448">
        <v>12.4</v>
      </c>
      <c r="B1232" s="449" t="s">
        <v>903</v>
      </c>
      <c r="C1232" s="423">
        <v>480550</v>
      </c>
      <c r="D1232" s="416"/>
    </row>
    <row r="1233" spans="1:4" ht="16" x14ac:dyDescent="0.2">
      <c r="A1233" s="448">
        <v>12.4</v>
      </c>
      <c r="B1233" s="449" t="s">
        <v>903</v>
      </c>
      <c r="C1233" s="423">
        <v>480630</v>
      </c>
      <c r="D1233" s="416"/>
    </row>
    <row r="1234" spans="1:4" ht="16" x14ac:dyDescent="0.2">
      <c r="A1234" s="448">
        <v>12.4</v>
      </c>
      <c r="B1234" s="449" t="s">
        <v>903</v>
      </c>
      <c r="C1234" s="423">
        <v>4812</v>
      </c>
      <c r="D1234" s="416"/>
    </row>
    <row r="1235" spans="1:4" ht="16" x14ac:dyDescent="0.2">
      <c r="A1235" s="448">
        <v>12.4</v>
      </c>
      <c r="B1235" s="449" t="s">
        <v>903</v>
      </c>
      <c r="C1235" s="423">
        <v>4813</v>
      </c>
      <c r="D1235" s="416"/>
    </row>
    <row r="1236" spans="1:4" ht="16" x14ac:dyDescent="0.2">
      <c r="A1236" s="414">
        <v>12.4</v>
      </c>
      <c r="B1236" s="415" t="s">
        <v>905</v>
      </c>
      <c r="C1236" s="443">
        <v>480240</v>
      </c>
      <c r="D1236" s="416"/>
    </row>
    <row r="1237" spans="1:4" ht="16" x14ac:dyDescent="0.2">
      <c r="A1237" s="417">
        <v>12.4</v>
      </c>
      <c r="B1237" s="418" t="s">
        <v>905</v>
      </c>
      <c r="C1237" s="456">
        <v>480441</v>
      </c>
      <c r="D1237" s="416"/>
    </row>
    <row r="1238" spans="1:4" ht="16" x14ac:dyDescent="0.2">
      <c r="A1238" s="417">
        <v>12.4</v>
      </c>
      <c r="B1238" s="418" t="s">
        <v>905</v>
      </c>
      <c r="C1238" s="456">
        <v>480540</v>
      </c>
      <c r="D1238" s="416"/>
    </row>
    <row r="1239" spans="1:4" ht="16" x14ac:dyDescent="0.2">
      <c r="A1239" s="417">
        <v>12.4</v>
      </c>
      <c r="B1239" s="418" t="s">
        <v>905</v>
      </c>
      <c r="C1239" s="456">
        <v>480550</v>
      </c>
      <c r="D1239" s="416"/>
    </row>
    <row r="1240" spans="1:4" ht="16" x14ac:dyDescent="0.2">
      <c r="A1240" s="417">
        <v>12.4</v>
      </c>
      <c r="B1240" s="418" t="s">
        <v>905</v>
      </c>
      <c r="C1240" s="456">
        <v>480630</v>
      </c>
      <c r="D1240" s="416"/>
    </row>
    <row r="1241" spans="1:4" ht="16" x14ac:dyDescent="0.2">
      <c r="A1241" s="417">
        <v>12.4</v>
      </c>
      <c r="B1241" s="418" t="s">
        <v>905</v>
      </c>
      <c r="C1241" s="456">
        <v>4812</v>
      </c>
      <c r="D1241" s="416"/>
    </row>
    <row r="1242" spans="1:4" ht="16" x14ac:dyDescent="0.2">
      <c r="A1242" s="417">
        <v>12.4</v>
      </c>
      <c r="B1242" s="418" t="s">
        <v>905</v>
      </c>
      <c r="C1242" s="456">
        <v>4813</v>
      </c>
      <c r="D1242" s="416"/>
    </row>
    <row r="1243" spans="1:4" ht="16" x14ac:dyDescent="0.2">
      <c r="A1243" s="417">
        <v>12.4</v>
      </c>
      <c r="B1243" s="418" t="s">
        <v>906</v>
      </c>
      <c r="C1243" s="456">
        <v>480240</v>
      </c>
      <c r="D1243" s="416"/>
    </row>
    <row r="1244" spans="1:4" ht="16" x14ac:dyDescent="0.2">
      <c r="A1244" s="417">
        <v>12.4</v>
      </c>
      <c r="B1244" s="418" t="s">
        <v>906</v>
      </c>
      <c r="C1244" s="456">
        <v>480441</v>
      </c>
      <c r="D1244" s="416"/>
    </row>
    <row r="1245" spans="1:4" ht="16" x14ac:dyDescent="0.2">
      <c r="A1245" s="417">
        <v>12.4</v>
      </c>
      <c r="B1245" s="418" t="s">
        <v>906</v>
      </c>
      <c r="C1245" s="456">
        <v>480540</v>
      </c>
      <c r="D1245" s="416"/>
    </row>
    <row r="1246" spans="1:4" ht="16" x14ac:dyDescent="0.2">
      <c r="A1246" s="417">
        <v>12.4</v>
      </c>
      <c r="B1246" s="418" t="s">
        <v>906</v>
      </c>
      <c r="C1246" s="456">
        <v>480550</v>
      </c>
      <c r="D1246" s="416"/>
    </row>
    <row r="1247" spans="1:4" ht="16" x14ac:dyDescent="0.2">
      <c r="A1247" s="417">
        <v>12.4</v>
      </c>
      <c r="B1247" s="418" t="s">
        <v>906</v>
      </c>
      <c r="C1247" s="456">
        <v>480630</v>
      </c>
      <c r="D1247" s="416"/>
    </row>
    <row r="1248" spans="1:4" ht="16" x14ac:dyDescent="0.2">
      <c r="A1248" s="417">
        <v>12.4</v>
      </c>
      <c r="B1248" s="418" t="s">
        <v>906</v>
      </c>
      <c r="C1248" s="456">
        <v>4812</v>
      </c>
      <c r="D1248" s="416"/>
    </row>
    <row r="1249" spans="1:4" ht="16" x14ac:dyDescent="0.2">
      <c r="A1249" s="444">
        <v>12.4</v>
      </c>
      <c r="B1249" s="445" t="s">
        <v>906</v>
      </c>
      <c r="C1249" s="446">
        <v>4813</v>
      </c>
      <c r="D1249" s="416"/>
    </row>
    <row r="1250" spans="1:4" ht="16" x14ac:dyDescent="0.2">
      <c r="A1250" s="417">
        <v>12.4</v>
      </c>
      <c r="B1250" s="445" t="s">
        <v>907</v>
      </c>
      <c r="C1250" s="446">
        <v>480240</v>
      </c>
      <c r="D1250" s="416"/>
    </row>
    <row r="1251" spans="1:4" ht="16" x14ac:dyDescent="0.2">
      <c r="A1251" s="444">
        <v>12.4</v>
      </c>
      <c r="B1251" s="445" t="s">
        <v>907</v>
      </c>
      <c r="C1251" s="446">
        <v>480441</v>
      </c>
      <c r="D1251" s="416"/>
    </row>
    <row r="1252" spans="1:4" ht="16" x14ac:dyDescent="0.2">
      <c r="A1252" s="417">
        <v>12.4</v>
      </c>
      <c r="B1252" s="445" t="s">
        <v>907</v>
      </c>
      <c r="C1252" s="446">
        <v>480540</v>
      </c>
      <c r="D1252" s="416"/>
    </row>
    <row r="1253" spans="1:4" ht="16" x14ac:dyDescent="0.2">
      <c r="A1253" s="444">
        <v>12.4</v>
      </c>
      <c r="B1253" s="445" t="s">
        <v>907</v>
      </c>
      <c r="C1253" s="446">
        <v>480550</v>
      </c>
      <c r="D1253" s="416"/>
    </row>
    <row r="1254" spans="1:4" ht="16" x14ac:dyDescent="0.2">
      <c r="A1254" s="417">
        <v>12.4</v>
      </c>
      <c r="B1254" s="445" t="s">
        <v>907</v>
      </c>
      <c r="C1254" s="446">
        <v>480630</v>
      </c>
      <c r="D1254" s="416"/>
    </row>
    <row r="1255" spans="1:4" ht="16" x14ac:dyDescent="0.2">
      <c r="A1255" s="444">
        <v>12.4</v>
      </c>
      <c r="B1255" s="445" t="s">
        <v>907</v>
      </c>
      <c r="C1255" s="446">
        <v>4812</v>
      </c>
      <c r="D1255" s="416"/>
    </row>
    <row r="1256" spans="1:4" ht="16" x14ac:dyDescent="0.2">
      <c r="A1256" s="417">
        <v>12.4</v>
      </c>
      <c r="B1256" s="445" t="s">
        <v>907</v>
      </c>
      <c r="C1256" s="446">
        <v>4813</v>
      </c>
      <c r="D1256" s="416"/>
    </row>
    <row r="1257" spans="1:4" ht="16" x14ac:dyDescent="0.2">
      <c r="A1257" s="417">
        <v>12.4</v>
      </c>
      <c r="B1257" s="445" t="s">
        <v>908</v>
      </c>
      <c r="C1257" s="446">
        <v>480240</v>
      </c>
      <c r="D1257" s="416"/>
    </row>
    <row r="1258" spans="1:4" ht="16" x14ac:dyDescent="0.2">
      <c r="A1258" s="444">
        <v>12.4</v>
      </c>
      <c r="B1258" s="445" t="s">
        <v>908</v>
      </c>
      <c r="C1258" s="446">
        <v>480441</v>
      </c>
      <c r="D1258" s="416"/>
    </row>
    <row r="1259" spans="1:4" ht="16" x14ac:dyDescent="0.2">
      <c r="A1259" s="417">
        <v>12.4</v>
      </c>
      <c r="B1259" s="445" t="s">
        <v>908</v>
      </c>
      <c r="C1259" s="446">
        <v>480540</v>
      </c>
      <c r="D1259" s="416"/>
    </row>
    <row r="1260" spans="1:4" ht="16" x14ac:dyDescent="0.2">
      <c r="A1260" s="444">
        <v>12.4</v>
      </c>
      <c r="B1260" s="445" t="s">
        <v>908</v>
      </c>
      <c r="C1260" s="446">
        <v>480550</v>
      </c>
      <c r="D1260" s="416"/>
    </row>
    <row r="1261" spans="1:4" ht="16" x14ac:dyDescent="0.2">
      <c r="A1261" s="417">
        <v>12.4</v>
      </c>
      <c r="B1261" s="445" t="s">
        <v>908</v>
      </c>
      <c r="C1261" s="446">
        <v>480630</v>
      </c>
      <c r="D1261" s="416"/>
    </row>
    <row r="1262" spans="1:4" ht="16" x14ac:dyDescent="0.2">
      <c r="A1262" s="444">
        <v>12.4</v>
      </c>
      <c r="B1262" s="445" t="s">
        <v>908</v>
      </c>
      <c r="C1262" s="446">
        <v>4812</v>
      </c>
      <c r="D1262" s="416"/>
    </row>
    <row r="1263" spans="1:4" ht="17" thickBot="1" x14ac:dyDescent="0.25">
      <c r="A1263" s="417">
        <v>12.4</v>
      </c>
      <c r="B1263" s="445" t="s">
        <v>908</v>
      </c>
      <c r="C1263" s="446">
        <v>4813</v>
      </c>
      <c r="D1263" s="416"/>
    </row>
    <row r="1264" spans="1:4" ht="17" thickTop="1" x14ac:dyDescent="0.2">
      <c r="A1264" s="462">
        <v>13.1</v>
      </c>
      <c r="B1264" s="463" t="s">
        <v>903</v>
      </c>
      <c r="C1264" s="464">
        <v>440910</v>
      </c>
      <c r="D1264" s="416"/>
    </row>
    <row r="1265" spans="1:4" ht="16" x14ac:dyDescent="0.2">
      <c r="A1265" s="448">
        <v>13.1</v>
      </c>
      <c r="B1265" s="449" t="s">
        <v>903</v>
      </c>
      <c r="C1265" s="457">
        <v>440920</v>
      </c>
      <c r="D1265" s="421" t="s">
        <v>911</v>
      </c>
    </row>
    <row r="1266" spans="1:4" ht="16" x14ac:dyDescent="0.2">
      <c r="A1266" s="414">
        <v>13.1</v>
      </c>
      <c r="B1266" s="415" t="s">
        <v>905</v>
      </c>
      <c r="C1266" s="443" t="s">
        <v>998</v>
      </c>
      <c r="D1266" s="416"/>
    </row>
    <row r="1267" spans="1:4" ht="16" x14ac:dyDescent="0.2">
      <c r="A1267" s="444">
        <v>13.1</v>
      </c>
      <c r="B1267" s="445" t="s">
        <v>905</v>
      </c>
      <c r="C1267" s="446" t="s">
        <v>999</v>
      </c>
      <c r="D1267" s="416"/>
    </row>
    <row r="1268" spans="1:4" ht="16" x14ac:dyDescent="0.2">
      <c r="A1268" s="414">
        <v>13.1</v>
      </c>
      <c r="B1268" s="415" t="s">
        <v>906</v>
      </c>
      <c r="C1268" s="443" t="s">
        <v>998</v>
      </c>
      <c r="D1268" s="416"/>
    </row>
    <row r="1269" spans="1:4" ht="16" x14ac:dyDescent="0.2">
      <c r="A1269" s="419">
        <v>13.1</v>
      </c>
      <c r="B1269" s="420" t="s">
        <v>906</v>
      </c>
      <c r="C1269" s="423" t="s">
        <v>999</v>
      </c>
      <c r="D1269" s="416"/>
    </row>
    <row r="1270" spans="1:4" ht="16" x14ac:dyDescent="0.2">
      <c r="A1270" s="414">
        <v>13.1</v>
      </c>
      <c r="B1270" s="420" t="s">
        <v>907</v>
      </c>
      <c r="C1270" s="423">
        <v>440910</v>
      </c>
      <c r="D1270" s="416"/>
    </row>
    <row r="1271" spans="1:4" ht="16" x14ac:dyDescent="0.2">
      <c r="A1271" s="414">
        <v>13.1</v>
      </c>
      <c r="B1271" s="420" t="s">
        <v>907</v>
      </c>
      <c r="C1271" s="423">
        <v>440922</v>
      </c>
      <c r="D1271" s="416"/>
    </row>
    <row r="1272" spans="1:4" ht="16" x14ac:dyDescent="0.2">
      <c r="A1272" s="414">
        <v>13.1</v>
      </c>
      <c r="B1272" s="420" t="s">
        <v>907</v>
      </c>
      <c r="C1272" s="423">
        <v>440929</v>
      </c>
      <c r="D1272" s="416"/>
    </row>
    <row r="1273" spans="1:4" ht="16" x14ac:dyDescent="0.2">
      <c r="A1273" s="414">
        <v>13.1</v>
      </c>
      <c r="B1273" s="420" t="s">
        <v>908</v>
      </c>
      <c r="C1273" s="423">
        <v>440910</v>
      </c>
      <c r="D1273" s="416"/>
    </row>
    <row r="1274" spans="1:4" ht="16" x14ac:dyDescent="0.2">
      <c r="A1274" s="414">
        <v>13.1</v>
      </c>
      <c r="B1274" s="420" t="s">
        <v>908</v>
      </c>
      <c r="C1274" s="423">
        <v>440922</v>
      </c>
      <c r="D1274" s="416"/>
    </row>
    <row r="1275" spans="1:4" ht="17" thickBot="1" x14ac:dyDescent="0.25">
      <c r="A1275" s="414">
        <v>13.1</v>
      </c>
      <c r="B1275" s="420" t="s">
        <v>908</v>
      </c>
      <c r="C1275" s="423">
        <v>440929</v>
      </c>
      <c r="D1275" s="416"/>
    </row>
    <row r="1276" spans="1:4" ht="17" thickTop="1" x14ac:dyDescent="0.2">
      <c r="A1276" s="432" t="s">
        <v>535</v>
      </c>
      <c r="B1276" s="433" t="s">
        <v>903</v>
      </c>
      <c r="C1276" s="472">
        <v>440910</v>
      </c>
      <c r="D1276" s="416"/>
    </row>
    <row r="1277" spans="1:4" ht="16" x14ac:dyDescent="0.2">
      <c r="A1277" s="476" t="s">
        <v>535</v>
      </c>
      <c r="B1277" s="477" t="s">
        <v>905</v>
      </c>
      <c r="C1277" s="478" t="s">
        <v>998</v>
      </c>
      <c r="D1277" s="416" t="s">
        <v>1000</v>
      </c>
    </row>
    <row r="1278" spans="1:4" ht="16" x14ac:dyDescent="0.2">
      <c r="A1278" s="479" t="s">
        <v>535</v>
      </c>
      <c r="B1278" s="480" t="s">
        <v>906</v>
      </c>
      <c r="C1278" s="481" t="s">
        <v>998</v>
      </c>
      <c r="D1278" s="416"/>
    </row>
    <row r="1279" spans="1:4" ht="16" x14ac:dyDescent="0.2">
      <c r="A1279" s="476" t="s">
        <v>535</v>
      </c>
      <c r="B1279" s="477" t="s">
        <v>907</v>
      </c>
      <c r="C1279" s="478" t="s">
        <v>998</v>
      </c>
      <c r="D1279" s="416" t="s">
        <v>1000</v>
      </c>
    </row>
    <row r="1280" spans="1:4" ht="17" thickBot="1" x14ac:dyDescent="0.25">
      <c r="A1280" s="476" t="s">
        <v>535</v>
      </c>
      <c r="B1280" s="480" t="s">
        <v>908</v>
      </c>
      <c r="C1280" s="478" t="s">
        <v>998</v>
      </c>
      <c r="D1280" s="416"/>
    </row>
    <row r="1281" spans="1:4" ht="17" thickTop="1" x14ac:dyDescent="0.2">
      <c r="A1281" s="432" t="s">
        <v>536</v>
      </c>
      <c r="B1281" s="433" t="s">
        <v>903</v>
      </c>
      <c r="C1281" s="434">
        <v>440920</v>
      </c>
      <c r="D1281" s="421" t="s">
        <v>911</v>
      </c>
    </row>
    <row r="1282" spans="1:4" ht="16" x14ac:dyDescent="0.2">
      <c r="A1282" s="476" t="s">
        <v>536</v>
      </c>
      <c r="B1282" s="477" t="s">
        <v>905</v>
      </c>
      <c r="C1282" s="478" t="s">
        <v>999</v>
      </c>
      <c r="D1282" s="416" t="s">
        <v>1000</v>
      </c>
    </row>
    <row r="1283" spans="1:4" ht="16" x14ac:dyDescent="0.2">
      <c r="A1283" s="479" t="s">
        <v>536</v>
      </c>
      <c r="B1283" s="480" t="s">
        <v>906</v>
      </c>
      <c r="C1283" s="481" t="s">
        <v>999</v>
      </c>
      <c r="D1283" s="416"/>
    </row>
    <row r="1284" spans="1:4" ht="16" x14ac:dyDescent="0.2">
      <c r="A1284" s="479" t="s">
        <v>536</v>
      </c>
      <c r="B1284" s="480" t="s">
        <v>907</v>
      </c>
      <c r="C1284" s="481">
        <v>440922</v>
      </c>
      <c r="D1284" s="416"/>
    </row>
    <row r="1285" spans="1:4" ht="16" x14ac:dyDescent="0.2">
      <c r="A1285" s="479" t="s">
        <v>536</v>
      </c>
      <c r="B1285" s="480" t="s">
        <v>907</v>
      </c>
      <c r="C1285" s="481">
        <v>440929</v>
      </c>
      <c r="D1285" s="416" t="s">
        <v>1000</v>
      </c>
    </row>
    <row r="1286" spans="1:4" ht="16" x14ac:dyDescent="0.2">
      <c r="A1286" s="479" t="s">
        <v>536</v>
      </c>
      <c r="B1286" s="480" t="s">
        <v>908</v>
      </c>
      <c r="C1286" s="481">
        <v>440922</v>
      </c>
      <c r="D1286" s="416"/>
    </row>
    <row r="1287" spans="1:4" ht="17" thickBot="1" x14ac:dyDescent="0.25">
      <c r="A1287" s="479" t="s">
        <v>536</v>
      </c>
      <c r="B1287" s="480" t="s">
        <v>908</v>
      </c>
      <c r="C1287" s="481">
        <v>440929</v>
      </c>
      <c r="D1287" s="416"/>
    </row>
    <row r="1288" spans="1:4" ht="17" thickTop="1" x14ac:dyDescent="0.2">
      <c r="A1288" s="432" t="s">
        <v>537</v>
      </c>
      <c r="B1288" s="433" t="s">
        <v>903</v>
      </c>
      <c r="C1288" s="434">
        <v>440920</v>
      </c>
      <c r="D1288" s="421" t="s">
        <v>911</v>
      </c>
    </row>
    <row r="1289" spans="1:4" ht="16" x14ac:dyDescent="0.2">
      <c r="A1289" s="476" t="s">
        <v>537</v>
      </c>
      <c r="B1289" s="477" t="s">
        <v>905</v>
      </c>
      <c r="C1289" s="484" t="s">
        <v>999</v>
      </c>
      <c r="D1289" s="421" t="s">
        <v>911</v>
      </c>
    </row>
    <row r="1290" spans="1:4" ht="16" x14ac:dyDescent="0.2">
      <c r="A1290" s="479" t="s">
        <v>537</v>
      </c>
      <c r="B1290" s="480" t="s">
        <v>906</v>
      </c>
      <c r="C1290" s="485" t="s">
        <v>999</v>
      </c>
      <c r="D1290" s="421" t="s">
        <v>911</v>
      </c>
    </row>
    <row r="1291" spans="1:4" ht="16" x14ac:dyDescent="0.2">
      <c r="A1291" s="479" t="s">
        <v>537</v>
      </c>
      <c r="B1291" s="480" t="s">
        <v>907</v>
      </c>
      <c r="C1291" s="481">
        <v>440922</v>
      </c>
      <c r="D1291" s="416"/>
    </row>
    <row r="1292" spans="1:4" ht="17" thickBot="1" x14ac:dyDescent="0.25">
      <c r="A1292" s="479" t="s">
        <v>537</v>
      </c>
      <c r="B1292" s="480" t="s">
        <v>908</v>
      </c>
      <c r="C1292" s="481">
        <v>440922</v>
      </c>
      <c r="D1292" s="416"/>
    </row>
    <row r="1293" spans="1:4" ht="17" thickTop="1" x14ac:dyDescent="0.2">
      <c r="A1293" s="486">
        <v>13.2</v>
      </c>
      <c r="B1293" s="487" t="s">
        <v>903</v>
      </c>
      <c r="C1293" s="488">
        <v>4415</v>
      </c>
      <c r="D1293" s="416"/>
    </row>
    <row r="1294" spans="1:4" ht="16" x14ac:dyDescent="0.2">
      <c r="A1294" s="419">
        <v>13.2</v>
      </c>
      <c r="B1294" s="420" t="s">
        <v>903</v>
      </c>
      <c r="C1294" s="423">
        <v>4416</v>
      </c>
      <c r="D1294" s="416"/>
    </row>
    <row r="1295" spans="1:4" ht="16" x14ac:dyDescent="0.2">
      <c r="A1295" s="419">
        <v>13.2</v>
      </c>
      <c r="B1295" s="477" t="s">
        <v>905</v>
      </c>
      <c r="C1295" s="478">
        <v>4415</v>
      </c>
      <c r="D1295" s="416" t="s">
        <v>1000</v>
      </c>
    </row>
    <row r="1296" spans="1:4" ht="16" x14ac:dyDescent="0.2">
      <c r="A1296" s="448">
        <v>13.2</v>
      </c>
      <c r="B1296" s="445" t="s">
        <v>905</v>
      </c>
      <c r="C1296" s="450">
        <v>4416</v>
      </c>
      <c r="D1296" s="416"/>
    </row>
    <row r="1297" spans="1:4" ht="16" x14ac:dyDescent="0.2">
      <c r="A1297" s="414">
        <v>13.2</v>
      </c>
      <c r="B1297" s="415" t="s">
        <v>906</v>
      </c>
      <c r="C1297" s="443">
        <v>4415</v>
      </c>
      <c r="D1297" s="416" t="s">
        <v>1000</v>
      </c>
    </row>
    <row r="1298" spans="1:4" ht="16" x14ac:dyDescent="0.2">
      <c r="A1298" s="448">
        <v>13.2</v>
      </c>
      <c r="B1298" s="449" t="s">
        <v>906</v>
      </c>
      <c r="C1298" s="450">
        <v>4416</v>
      </c>
      <c r="D1298" s="416"/>
    </row>
    <row r="1299" spans="1:4" ht="16" x14ac:dyDescent="0.2">
      <c r="A1299" s="414">
        <v>13.2</v>
      </c>
      <c r="B1299" s="449" t="s">
        <v>907</v>
      </c>
      <c r="C1299" s="450">
        <v>4415</v>
      </c>
      <c r="D1299" s="416"/>
    </row>
    <row r="1300" spans="1:4" ht="16" x14ac:dyDescent="0.2">
      <c r="A1300" s="448">
        <v>13.2</v>
      </c>
      <c r="B1300" s="445" t="s">
        <v>907</v>
      </c>
      <c r="C1300" s="450">
        <v>4416</v>
      </c>
      <c r="D1300" s="416" t="s">
        <v>1000</v>
      </c>
    </row>
    <row r="1301" spans="1:4" ht="16" x14ac:dyDescent="0.2">
      <c r="A1301" s="414">
        <v>13.2</v>
      </c>
      <c r="B1301" s="415" t="s">
        <v>908</v>
      </c>
      <c r="C1301" s="443">
        <v>4415</v>
      </c>
      <c r="D1301" s="416"/>
    </row>
    <row r="1302" spans="1:4" ht="17" thickBot="1" x14ac:dyDescent="0.25">
      <c r="A1302" s="460">
        <v>13.2</v>
      </c>
      <c r="B1302" s="415" t="s">
        <v>908</v>
      </c>
      <c r="C1302" s="470">
        <v>4416</v>
      </c>
      <c r="D1302" s="416" t="s">
        <v>1000</v>
      </c>
    </row>
    <row r="1303" spans="1:4" ht="17" thickTop="1" x14ac:dyDescent="0.2">
      <c r="A1303" s="462">
        <v>13.3</v>
      </c>
      <c r="B1303" s="463" t="s">
        <v>903</v>
      </c>
      <c r="C1303" s="464">
        <v>4414</v>
      </c>
      <c r="D1303" s="416"/>
    </row>
    <row r="1304" spans="1:4" ht="16" x14ac:dyDescent="0.2">
      <c r="A1304" s="448">
        <v>13.3</v>
      </c>
      <c r="B1304" s="449" t="s">
        <v>903</v>
      </c>
      <c r="C1304" s="457">
        <v>4419</v>
      </c>
      <c r="D1304" s="421" t="s">
        <v>911</v>
      </c>
    </row>
    <row r="1305" spans="1:4" ht="16" x14ac:dyDescent="0.2">
      <c r="A1305" s="448">
        <v>13.3</v>
      </c>
      <c r="B1305" s="449" t="s">
        <v>903</v>
      </c>
      <c r="C1305" s="450">
        <v>4420</v>
      </c>
      <c r="D1305" s="416"/>
    </row>
    <row r="1306" spans="1:4" ht="16" x14ac:dyDescent="0.2">
      <c r="A1306" s="414">
        <v>13.3</v>
      </c>
      <c r="B1306" s="415" t="s">
        <v>905</v>
      </c>
      <c r="C1306" s="443" t="s">
        <v>1001</v>
      </c>
      <c r="D1306" s="416" t="s">
        <v>1000</v>
      </c>
    </row>
    <row r="1307" spans="1:4" ht="16" x14ac:dyDescent="0.2">
      <c r="A1307" s="444">
        <v>13.3</v>
      </c>
      <c r="B1307" s="445" t="s">
        <v>905</v>
      </c>
      <c r="C1307" s="459" t="s">
        <v>1002</v>
      </c>
      <c r="D1307" s="421" t="s">
        <v>911</v>
      </c>
    </row>
    <row r="1308" spans="1:4" ht="16" x14ac:dyDescent="0.2">
      <c r="A1308" s="448">
        <v>13.3</v>
      </c>
      <c r="B1308" s="449" t="s">
        <v>905</v>
      </c>
      <c r="C1308" s="450">
        <v>4420</v>
      </c>
      <c r="D1308" s="416" t="s">
        <v>1000</v>
      </c>
    </row>
    <row r="1309" spans="1:4" ht="16" x14ac:dyDescent="0.2">
      <c r="A1309" s="414">
        <v>13.3</v>
      </c>
      <c r="B1309" s="415" t="s">
        <v>906</v>
      </c>
      <c r="C1309" s="443" t="s">
        <v>1001</v>
      </c>
      <c r="D1309" s="416" t="s">
        <v>1000</v>
      </c>
    </row>
    <row r="1310" spans="1:4" ht="16" x14ac:dyDescent="0.2">
      <c r="A1310" s="414">
        <v>13.3</v>
      </c>
      <c r="B1310" s="415" t="s">
        <v>906</v>
      </c>
      <c r="C1310" s="447" t="s">
        <v>1002</v>
      </c>
      <c r="D1310" s="421" t="s">
        <v>911</v>
      </c>
    </row>
    <row r="1311" spans="1:4" ht="16" x14ac:dyDescent="0.2">
      <c r="A1311" s="414">
        <v>13.3</v>
      </c>
      <c r="B1311" s="415" t="s">
        <v>906</v>
      </c>
      <c r="C1311" s="443">
        <v>4420</v>
      </c>
      <c r="D1311" s="416" t="s">
        <v>1000</v>
      </c>
    </row>
    <row r="1312" spans="1:4" ht="16" x14ac:dyDescent="0.2">
      <c r="A1312" s="414">
        <v>13.3</v>
      </c>
      <c r="B1312" s="449" t="s">
        <v>907</v>
      </c>
      <c r="C1312" s="450">
        <v>4414</v>
      </c>
      <c r="D1312" s="416"/>
    </row>
    <row r="1313" spans="1:4" ht="16" x14ac:dyDescent="0.2">
      <c r="A1313" s="448">
        <v>13.3</v>
      </c>
      <c r="B1313" s="449" t="s">
        <v>907</v>
      </c>
      <c r="C1313" s="450">
        <v>441990</v>
      </c>
      <c r="D1313" s="416"/>
    </row>
    <row r="1314" spans="1:4" ht="16" x14ac:dyDescent="0.2">
      <c r="A1314" s="414">
        <v>13.3</v>
      </c>
      <c r="B1314" s="449" t="s">
        <v>907</v>
      </c>
      <c r="C1314" s="450">
        <v>4420</v>
      </c>
      <c r="D1314" s="416"/>
    </row>
    <row r="1315" spans="1:4" ht="16" x14ac:dyDescent="0.2">
      <c r="A1315" s="448">
        <v>13.3</v>
      </c>
      <c r="B1315" s="449" t="s">
        <v>908</v>
      </c>
      <c r="C1315" s="450">
        <v>4414</v>
      </c>
      <c r="D1315" s="416"/>
    </row>
    <row r="1316" spans="1:4" ht="16" x14ac:dyDescent="0.2">
      <c r="A1316" s="414">
        <v>13.3</v>
      </c>
      <c r="B1316" s="449" t="s">
        <v>908</v>
      </c>
      <c r="C1316" s="450">
        <v>441920</v>
      </c>
      <c r="D1316" s="416"/>
    </row>
    <row r="1317" spans="1:4" ht="16" x14ac:dyDescent="0.2">
      <c r="A1317" s="448">
        <v>13.3</v>
      </c>
      <c r="B1317" s="449" t="s">
        <v>908</v>
      </c>
      <c r="C1317" s="450">
        <v>441990</v>
      </c>
      <c r="D1317" s="416"/>
    </row>
    <row r="1318" spans="1:4" ht="17" thickBot="1" x14ac:dyDescent="0.25">
      <c r="A1318" s="460">
        <v>13.3</v>
      </c>
      <c r="B1318" s="449" t="s">
        <v>908</v>
      </c>
      <c r="C1318" s="470">
        <v>4420</v>
      </c>
      <c r="D1318" s="416"/>
    </row>
    <row r="1319" spans="1:4" ht="17" thickTop="1" x14ac:dyDescent="0.2">
      <c r="A1319" s="432">
        <v>13.4</v>
      </c>
      <c r="B1319" s="463" t="s">
        <v>903</v>
      </c>
      <c r="C1319" s="472">
        <v>441810</v>
      </c>
      <c r="D1319" s="416"/>
    </row>
    <row r="1320" spans="1:4" ht="16" x14ac:dyDescent="0.2">
      <c r="A1320" s="419">
        <v>13.4</v>
      </c>
      <c r="B1320" s="449" t="s">
        <v>903</v>
      </c>
      <c r="C1320" s="423">
        <v>441820</v>
      </c>
      <c r="D1320" s="416"/>
    </row>
    <row r="1321" spans="1:4" ht="16" x14ac:dyDescent="0.2">
      <c r="A1321" s="419">
        <v>13.4</v>
      </c>
      <c r="B1321" s="449" t="s">
        <v>903</v>
      </c>
      <c r="C1321" s="423">
        <v>441830</v>
      </c>
      <c r="D1321" s="416"/>
    </row>
    <row r="1322" spans="1:4" ht="16" x14ac:dyDescent="0.2">
      <c r="A1322" s="419">
        <v>13.4</v>
      </c>
      <c r="B1322" s="449" t="s">
        <v>903</v>
      </c>
      <c r="C1322" s="423">
        <v>441840</v>
      </c>
      <c r="D1322" s="416"/>
    </row>
    <row r="1323" spans="1:4" ht="16" x14ac:dyDescent="0.2">
      <c r="A1323" s="419">
        <v>13.4</v>
      </c>
      <c r="B1323" s="449" t="s">
        <v>903</v>
      </c>
      <c r="C1323" s="423">
        <v>441850</v>
      </c>
      <c r="D1323" s="416"/>
    </row>
    <row r="1324" spans="1:4" ht="16" x14ac:dyDescent="0.2">
      <c r="A1324" s="419">
        <v>13.4</v>
      </c>
      <c r="B1324" s="449" t="s">
        <v>903</v>
      </c>
      <c r="C1324" s="427">
        <v>441890</v>
      </c>
      <c r="D1324" s="421" t="s">
        <v>911</v>
      </c>
    </row>
    <row r="1325" spans="1:4" ht="16" x14ac:dyDescent="0.2">
      <c r="A1325" s="419">
        <v>13.4</v>
      </c>
      <c r="B1325" s="415" t="s">
        <v>905</v>
      </c>
      <c r="C1325" s="443">
        <v>441810</v>
      </c>
      <c r="D1325" s="416" t="s">
        <v>1000</v>
      </c>
    </row>
    <row r="1326" spans="1:4" ht="16" x14ac:dyDescent="0.2">
      <c r="A1326" s="419">
        <v>13.4</v>
      </c>
      <c r="B1326" s="415" t="s">
        <v>905</v>
      </c>
      <c r="C1326" s="450">
        <v>481820</v>
      </c>
      <c r="D1326" s="416"/>
    </row>
    <row r="1327" spans="1:4" ht="16" x14ac:dyDescent="0.2">
      <c r="A1327" s="419">
        <v>13.4</v>
      </c>
      <c r="B1327" s="415" t="s">
        <v>905</v>
      </c>
      <c r="C1327" s="450">
        <v>441840</v>
      </c>
      <c r="D1327" s="416"/>
    </row>
    <row r="1328" spans="1:4" ht="16" x14ac:dyDescent="0.2">
      <c r="A1328" s="419">
        <v>13.4</v>
      </c>
      <c r="B1328" s="415" t="s">
        <v>905</v>
      </c>
      <c r="C1328" s="450">
        <v>441850</v>
      </c>
      <c r="D1328" s="416"/>
    </row>
    <row r="1329" spans="1:4" ht="16" x14ac:dyDescent="0.2">
      <c r="A1329" s="419">
        <v>13.4</v>
      </c>
      <c r="B1329" s="415" t="s">
        <v>905</v>
      </c>
      <c r="C1329" s="450">
        <v>441860</v>
      </c>
      <c r="D1329" s="416"/>
    </row>
    <row r="1330" spans="1:4" ht="16" x14ac:dyDescent="0.2">
      <c r="A1330" s="419">
        <v>13.4</v>
      </c>
      <c r="B1330" s="415" t="s">
        <v>905</v>
      </c>
      <c r="C1330" s="457">
        <v>441871</v>
      </c>
      <c r="D1330" s="421" t="s">
        <v>911</v>
      </c>
    </row>
    <row r="1331" spans="1:4" ht="16" x14ac:dyDescent="0.2">
      <c r="A1331" s="419">
        <v>13.4</v>
      </c>
      <c r="B1331" s="415" t="s">
        <v>905</v>
      </c>
      <c r="C1331" s="457">
        <v>441872</v>
      </c>
      <c r="D1331" s="421" t="s">
        <v>911</v>
      </c>
    </row>
    <row r="1332" spans="1:4" ht="16" x14ac:dyDescent="0.2">
      <c r="A1332" s="419">
        <v>13.4</v>
      </c>
      <c r="B1332" s="415" t="s">
        <v>905</v>
      </c>
      <c r="C1332" s="457">
        <v>441879</v>
      </c>
      <c r="D1332" s="421" t="s">
        <v>911</v>
      </c>
    </row>
    <row r="1333" spans="1:4" ht="16" x14ac:dyDescent="0.2">
      <c r="A1333" s="419">
        <v>13.4</v>
      </c>
      <c r="B1333" s="449" t="s">
        <v>905</v>
      </c>
      <c r="C1333" s="457">
        <v>441890</v>
      </c>
      <c r="D1333" s="421" t="s">
        <v>911</v>
      </c>
    </row>
    <row r="1334" spans="1:4" ht="16" x14ac:dyDescent="0.2">
      <c r="A1334" s="419">
        <v>13.4</v>
      </c>
      <c r="B1334" s="420" t="s">
        <v>906</v>
      </c>
      <c r="C1334" s="423">
        <v>441810</v>
      </c>
      <c r="D1334" s="416"/>
    </row>
    <row r="1335" spans="1:4" ht="16" x14ac:dyDescent="0.2">
      <c r="A1335" s="419">
        <v>13.4</v>
      </c>
      <c r="B1335" s="420" t="s">
        <v>906</v>
      </c>
      <c r="C1335" s="423">
        <v>441820</v>
      </c>
      <c r="D1335" s="416"/>
    </row>
    <row r="1336" spans="1:4" ht="16" x14ac:dyDescent="0.2">
      <c r="A1336" s="419">
        <v>13.4</v>
      </c>
      <c r="B1336" s="420" t="s">
        <v>906</v>
      </c>
      <c r="C1336" s="423">
        <v>441840</v>
      </c>
      <c r="D1336" s="489"/>
    </row>
    <row r="1337" spans="1:4" ht="16" x14ac:dyDescent="0.2">
      <c r="A1337" s="419">
        <v>13.4</v>
      </c>
      <c r="B1337" s="420" t="s">
        <v>906</v>
      </c>
      <c r="C1337" s="423">
        <v>441850</v>
      </c>
      <c r="D1337" s="489"/>
    </row>
    <row r="1338" spans="1:4" ht="16" x14ac:dyDescent="0.2">
      <c r="A1338" s="419">
        <v>13.4</v>
      </c>
      <c r="B1338" s="420" t="s">
        <v>906</v>
      </c>
      <c r="C1338" s="423">
        <v>441860</v>
      </c>
      <c r="D1338" s="489"/>
    </row>
    <row r="1339" spans="1:4" ht="16" x14ac:dyDescent="0.2">
      <c r="A1339" s="419">
        <v>13.4</v>
      </c>
      <c r="B1339" s="420" t="s">
        <v>906</v>
      </c>
      <c r="C1339" s="427">
        <v>441871</v>
      </c>
      <c r="D1339" s="421" t="s">
        <v>911</v>
      </c>
    </row>
    <row r="1340" spans="1:4" ht="16" x14ac:dyDescent="0.2">
      <c r="A1340" s="419">
        <v>13.4</v>
      </c>
      <c r="B1340" s="420" t="s">
        <v>906</v>
      </c>
      <c r="C1340" s="427">
        <v>441872</v>
      </c>
      <c r="D1340" s="421" t="s">
        <v>911</v>
      </c>
    </row>
    <row r="1341" spans="1:4" ht="16" x14ac:dyDescent="0.2">
      <c r="A1341" s="419">
        <v>13.4</v>
      </c>
      <c r="B1341" s="420" t="s">
        <v>906</v>
      </c>
      <c r="C1341" s="427">
        <v>441879</v>
      </c>
      <c r="D1341" s="421" t="s">
        <v>911</v>
      </c>
    </row>
    <row r="1342" spans="1:4" ht="16" x14ac:dyDescent="0.2">
      <c r="A1342" s="419">
        <v>13.4</v>
      </c>
      <c r="B1342" s="420" t="s">
        <v>906</v>
      </c>
      <c r="C1342" s="427">
        <v>441890</v>
      </c>
      <c r="D1342" s="421" t="s">
        <v>911</v>
      </c>
    </row>
    <row r="1343" spans="1:4" ht="16" x14ac:dyDescent="0.2">
      <c r="A1343" s="419">
        <v>13.4</v>
      </c>
      <c r="B1343" s="420" t="s">
        <v>907</v>
      </c>
      <c r="C1343" s="423">
        <v>441810</v>
      </c>
      <c r="D1343" s="489"/>
    </row>
    <row r="1344" spans="1:4" ht="16" x14ac:dyDescent="0.2">
      <c r="A1344" s="419">
        <v>13.4</v>
      </c>
      <c r="B1344" s="420" t="s">
        <v>907</v>
      </c>
      <c r="C1344" s="423">
        <v>441820</v>
      </c>
      <c r="D1344" s="489"/>
    </row>
    <row r="1345" spans="1:4" ht="16" x14ac:dyDescent="0.2">
      <c r="A1345" s="419">
        <v>13.4</v>
      </c>
      <c r="B1345" s="420" t="s">
        <v>907</v>
      </c>
      <c r="C1345" s="423">
        <v>441840</v>
      </c>
      <c r="D1345" s="489"/>
    </row>
    <row r="1346" spans="1:4" ht="16" x14ac:dyDescent="0.2">
      <c r="A1346" s="419">
        <v>13.4</v>
      </c>
      <c r="B1346" s="420" t="s">
        <v>907</v>
      </c>
      <c r="C1346" s="423">
        <v>441850</v>
      </c>
      <c r="D1346" s="489"/>
    </row>
    <row r="1347" spans="1:4" ht="16" x14ac:dyDescent="0.2">
      <c r="A1347" s="419">
        <v>13.4</v>
      </c>
      <c r="B1347" s="420" t="s">
        <v>907</v>
      </c>
      <c r="C1347" s="423">
        <v>441860</v>
      </c>
      <c r="D1347" s="489"/>
    </row>
    <row r="1348" spans="1:4" ht="16" x14ac:dyDescent="0.2">
      <c r="A1348" s="419">
        <v>13.4</v>
      </c>
      <c r="B1348" s="420" t="s">
        <v>907</v>
      </c>
      <c r="C1348" s="423">
        <v>441874</v>
      </c>
      <c r="D1348" s="489"/>
    </row>
    <row r="1349" spans="1:4" ht="16" x14ac:dyDescent="0.2">
      <c r="A1349" s="419">
        <v>13.4</v>
      </c>
      <c r="B1349" s="420" t="s">
        <v>907</v>
      </c>
      <c r="C1349" s="423">
        <v>441875</v>
      </c>
      <c r="D1349" s="489"/>
    </row>
    <row r="1350" spans="1:4" ht="16" x14ac:dyDescent="0.2">
      <c r="A1350" s="419">
        <v>13.4</v>
      </c>
      <c r="B1350" s="420" t="s">
        <v>907</v>
      </c>
      <c r="C1350" s="423">
        <v>441879</v>
      </c>
      <c r="D1350" s="489"/>
    </row>
    <row r="1351" spans="1:4" ht="16" x14ac:dyDescent="0.2">
      <c r="A1351" s="419">
        <v>13.4</v>
      </c>
      <c r="B1351" s="420" t="s">
        <v>907</v>
      </c>
      <c r="C1351" s="423">
        <v>441899</v>
      </c>
      <c r="D1351" s="489"/>
    </row>
    <row r="1352" spans="1:4" ht="16" x14ac:dyDescent="0.2">
      <c r="A1352" s="419">
        <v>13.4</v>
      </c>
      <c r="B1352" s="420" t="s">
        <v>908</v>
      </c>
      <c r="C1352" s="423">
        <v>441811</v>
      </c>
      <c r="D1352" s="489"/>
    </row>
    <row r="1353" spans="1:4" ht="16" x14ac:dyDescent="0.2">
      <c r="A1353" s="419">
        <v>13.4</v>
      </c>
      <c r="B1353" s="420" t="s">
        <v>908</v>
      </c>
      <c r="C1353" s="423">
        <v>441819</v>
      </c>
      <c r="D1353" s="489"/>
    </row>
    <row r="1354" spans="1:4" ht="16" x14ac:dyDescent="0.2">
      <c r="A1354" s="419">
        <v>13.4</v>
      </c>
      <c r="B1354" s="420" t="s">
        <v>908</v>
      </c>
      <c r="C1354" s="423">
        <v>441821</v>
      </c>
      <c r="D1354" s="489"/>
    </row>
    <row r="1355" spans="1:4" ht="16" x14ac:dyDescent="0.2">
      <c r="A1355" s="419">
        <v>13.4</v>
      </c>
      <c r="B1355" s="420" t="s">
        <v>908</v>
      </c>
      <c r="C1355" s="423">
        <v>441829</v>
      </c>
      <c r="D1355" s="489"/>
    </row>
    <row r="1356" spans="1:4" ht="16" x14ac:dyDescent="0.2">
      <c r="A1356" s="419">
        <v>13.4</v>
      </c>
      <c r="B1356" s="420" t="s">
        <v>908</v>
      </c>
      <c r="C1356" s="423">
        <v>441830</v>
      </c>
      <c r="D1356" s="489"/>
    </row>
    <row r="1357" spans="1:4" ht="16" x14ac:dyDescent="0.2">
      <c r="A1357" s="419">
        <v>13.4</v>
      </c>
      <c r="B1357" s="420" t="s">
        <v>908</v>
      </c>
      <c r="C1357" s="423">
        <v>441840</v>
      </c>
      <c r="D1357" s="489"/>
    </row>
    <row r="1358" spans="1:4" ht="16" x14ac:dyDescent="0.2">
      <c r="A1358" s="419">
        <v>13.4</v>
      </c>
      <c r="B1358" s="420" t="s">
        <v>908</v>
      </c>
      <c r="C1358" s="423">
        <v>441850</v>
      </c>
      <c r="D1358" s="489"/>
    </row>
    <row r="1359" spans="1:4" ht="16" x14ac:dyDescent="0.2">
      <c r="A1359" s="419">
        <v>13.4</v>
      </c>
      <c r="B1359" s="420" t="s">
        <v>908</v>
      </c>
      <c r="C1359" s="423">
        <v>441874</v>
      </c>
      <c r="D1359" s="489"/>
    </row>
    <row r="1360" spans="1:4" ht="16" x14ac:dyDescent="0.2">
      <c r="A1360" s="419">
        <v>13.4</v>
      </c>
      <c r="B1360" s="420" t="s">
        <v>908</v>
      </c>
      <c r="C1360" s="423">
        <v>441875</v>
      </c>
      <c r="D1360" s="489"/>
    </row>
    <row r="1361" spans="1:4" ht="16" x14ac:dyDescent="0.2">
      <c r="A1361" s="419">
        <v>13.4</v>
      </c>
      <c r="B1361" s="420" t="s">
        <v>908</v>
      </c>
      <c r="C1361" s="423">
        <v>441879</v>
      </c>
      <c r="D1361" s="489"/>
    </row>
    <row r="1362" spans="1:4" ht="16" x14ac:dyDescent="0.2">
      <c r="A1362" s="419">
        <v>13.4</v>
      </c>
      <c r="B1362" s="420" t="s">
        <v>908</v>
      </c>
      <c r="C1362" s="423">
        <v>441881</v>
      </c>
      <c r="D1362" s="489"/>
    </row>
    <row r="1363" spans="1:4" ht="16" x14ac:dyDescent="0.2">
      <c r="A1363" s="419">
        <v>13.4</v>
      </c>
      <c r="B1363" s="420" t="s">
        <v>908</v>
      </c>
      <c r="C1363" s="423">
        <v>441882</v>
      </c>
      <c r="D1363" s="489"/>
    </row>
    <row r="1364" spans="1:4" ht="16" x14ac:dyDescent="0.2">
      <c r="A1364" s="419">
        <v>13.4</v>
      </c>
      <c r="B1364" s="420" t="s">
        <v>908</v>
      </c>
      <c r="C1364" s="423">
        <v>441883</v>
      </c>
      <c r="D1364" s="489"/>
    </row>
    <row r="1365" spans="1:4" ht="16" x14ac:dyDescent="0.2">
      <c r="A1365" s="419">
        <v>13.4</v>
      </c>
      <c r="B1365" s="420" t="s">
        <v>908</v>
      </c>
      <c r="C1365" s="423">
        <v>441889</v>
      </c>
      <c r="D1365" s="489"/>
    </row>
    <row r="1366" spans="1:4" ht="16" x14ac:dyDescent="0.2">
      <c r="A1366" s="419">
        <v>13.4</v>
      </c>
      <c r="B1366" s="420" t="s">
        <v>908</v>
      </c>
      <c r="C1366" s="423">
        <v>441892</v>
      </c>
      <c r="D1366" s="489"/>
    </row>
    <row r="1367" spans="1:4" ht="17" thickBot="1" x14ac:dyDescent="0.25">
      <c r="A1367" s="460">
        <v>13.4</v>
      </c>
      <c r="B1367" s="449" t="s">
        <v>908</v>
      </c>
      <c r="C1367" s="470">
        <v>441899</v>
      </c>
      <c r="D1367" s="416"/>
    </row>
    <row r="1368" spans="1:4" ht="17" thickTop="1" x14ac:dyDescent="0.2">
      <c r="A1368" s="419" t="s">
        <v>298</v>
      </c>
      <c r="B1368" s="463" t="s">
        <v>906</v>
      </c>
      <c r="C1368" s="427">
        <v>441860</v>
      </c>
      <c r="D1368" s="421" t="s">
        <v>911</v>
      </c>
    </row>
    <row r="1369" spans="1:4" x14ac:dyDescent="0.2">
      <c r="A1369" s="1371" t="s">
        <v>298</v>
      </c>
      <c r="B1369" s="1371" t="s">
        <v>906</v>
      </c>
      <c r="C1369" s="1372">
        <v>441891</v>
      </c>
      <c r="D1369" s="1373" t="s">
        <v>911</v>
      </c>
    </row>
    <row r="1370" spans="1:4" x14ac:dyDescent="0.2">
      <c r="A1370" s="1371" t="s">
        <v>298</v>
      </c>
      <c r="B1370" s="1371" t="s">
        <v>906</v>
      </c>
      <c r="C1370" s="1372">
        <v>441899</v>
      </c>
      <c r="D1370" s="1373" t="s">
        <v>911</v>
      </c>
    </row>
    <row r="1371" spans="1:4" x14ac:dyDescent="0.2">
      <c r="A1371" s="514" t="s">
        <v>298</v>
      </c>
      <c r="B1371" s="514" t="s">
        <v>907</v>
      </c>
      <c r="C1371" s="427">
        <v>441860</v>
      </c>
      <c r="D1371" s="421" t="s">
        <v>911</v>
      </c>
    </row>
    <row r="1372" spans="1:4" x14ac:dyDescent="0.2">
      <c r="A1372" s="1371" t="s">
        <v>298</v>
      </c>
      <c r="B1372" s="1371" t="s">
        <v>907</v>
      </c>
      <c r="C1372" s="1372">
        <v>441891</v>
      </c>
      <c r="D1372" s="1373" t="s">
        <v>911</v>
      </c>
    </row>
    <row r="1373" spans="1:4" x14ac:dyDescent="0.2">
      <c r="A1373" s="1371" t="s">
        <v>298</v>
      </c>
      <c r="B1373" s="1371" t="s">
        <v>907</v>
      </c>
      <c r="C1373" s="1372">
        <v>441899</v>
      </c>
      <c r="D1373" s="1373" t="s">
        <v>911</v>
      </c>
    </row>
    <row r="1374" spans="1:4" ht="16" thickBot="1" x14ac:dyDescent="0.25">
      <c r="A1374" s="514" t="s">
        <v>298</v>
      </c>
      <c r="B1374" s="514" t="s">
        <v>908</v>
      </c>
      <c r="C1374" s="470">
        <v>441881</v>
      </c>
      <c r="D1374" s="416"/>
    </row>
    <row r="1375" spans="1:4" ht="17" thickTop="1" x14ac:dyDescent="0.2">
      <c r="A1375" s="432" t="s">
        <v>301</v>
      </c>
      <c r="B1375" s="433" t="s">
        <v>906</v>
      </c>
      <c r="C1375" s="427">
        <v>441860</v>
      </c>
      <c r="D1375" s="421" t="s">
        <v>911</v>
      </c>
    </row>
    <row r="1376" spans="1:4" x14ac:dyDescent="0.2">
      <c r="A1376" s="1371" t="s">
        <v>301</v>
      </c>
      <c r="B1376" s="1371" t="s">
        <v>906</v>
      </c>
      <c r="C1376" s="1372">
        <v>441891</v>
      </c>
      <c r="D1376" s="1373" t="s">
        <v>911</v>
      </c>
    </row>
    <row r="1377" spans="1:4" x14ac:dyDescent="0.2">
      <c r="A1377" s="1371" t="s">
        <v>301</v>
      </c>
      <c r="B1377" s="1371" t="s">
        <v>906</v>
      </c>
      <c r="C1377" s="1372">
        <v>441899</v>
      </c>
      <c r="D1377" s="1373" t="s">
        <v>911</v>
      </c>
    </row>
    <row r="1378" spans="1:4" x14ac:dyDescent="0.2">
      <c r="A1378" s="514" t="s">
        <v>301</v>
      </c>
      <c r="B1378" s="514" t="s">
        <v>907</v>
      </c>
      <c r="C1378" s="427">
        <v>441860</v>
      </c>
      <c r="D1378" s="421" t="s">
        <v>911</v>
      </c>
    </row>
    <row r="1379" spans="1:4" x14ac:dyDescent="0.2">
      <c r="A1379" s="1371" t="s">
        <v>301</v>
      </c>
      <c r="B1379" s="1371" t="s">
        <v>907</v>
      </c>
      <c r="C1379" s="1372">
        <v>441891</v>
      </c>
      <c r="D1379" s="1373" t="s">
        <v>911</v>
      </c>
    </row>
    <row r="1380" spans="1:4" x14ac:dyDescent="0.2">
      <c r="A1380" s="1371" t="s">
        <v>301</v>
      </c>
      <c r="B1380" s="1371" t="s">
        <v>907</v>
      </c>
      <c r="C1380" s="1372">
        <v>441899</v>
      </c>
      <c r="D1380" s="1373" t="s">
        <v>911</v>
      </c>
    </row>
    <row r="1381" spans="1:4" ht="16" thickBot="1" x14ac:dyDescent="0.25">
      <c r="A1381" s="514" t="s">
        <v>301</v>
      </c>
      <c r="B1381" s="514" t="s">
        <v>908</v>
      </c>
      <c r="C1381" s="470">
        <v>441882</v>
      </c>
      <c r="D1381" s="416"/>
    </row>
    <row r="1382" spans="1:4" ht="17" thickTop="1" x14ac:dyDescent="0.2">
      <c r="A1382" s="432" t="s">
        <v>303</v>
      </c>
      <c r="B1382" s="433" t="s">
        <v>906</v>
      </c>
      <c r="C1382" s="427">
        <v>441860</v>
      </c>
      <c r="D1382" s="421" t="s">
        <v>911</v>
      </c>
    </row>
    <row r="1383" spans="1:4" x14ac:dyDescent="0.2">
      <c r="A1383" s="1371" t="s">
        <v>303</v>
      </c>
      <c r="B1383" s="1371" t="s">
        <v>906</v>
      </c>
      <c r="C1383" s="1372">
        <v>441891</v>
      </c>
      <c r="D1383" s="1373" t="s">
        <v>911</v>
      </c>
    </row>
    <row r="1384" spans="1:4" x14ac:dyDescent="0.2">
      <c r="A1384" s="1371" t="s">
        <v>303</v>
      </c>
      <c r="B1384" s="1371" t="s">
        <v>906</v>
      </c>
      <c r="C1384" s="1372">
        <v>441899</v>
      </c>
      <c r="D1384" s="1373" t="s">
        <v>911</v>
      </c>
    </row>
    <row r="1385" spans="1:4" ht="15.75" customHeight="1" x14ac:dyDescent="0.2">
      <c r="A1385" s="514" t="s">
        <v>303</v>
      </c>
      <c r="B1385" s="514" t="s">
        <v>907</v>
      </c>
      <c r="C1385" s="427">
        <v>441860</v>
      </c>
      <c r="D1385" s="421" t="s">
        <v>911</v>
      </c>
    </row>
    <row r="1386" spans="1:4" ht="15.75" customHeight="1" x14ac:dyDescent="0.2">
      <c r="A1386" s="1371" t="s">
        <v>303</v>
      </c>
      <c r="B1386" s="1371" t="s">
        <v>907</v>
      </c>
      <c r="C1386" s="1372">
        <v>441891</v>
      </c>
      <c r="D1386" s="1373" t="s">
        <v>911</v>
      </c>
    </row>
    <row r="1387" spans="1:4" ht="15.75" customHeight="1" x14ac:dyDescent="0.2">
      <c r="A1387" s="1371" t="s">
        <v>303</v>
      </c>
      <c r="B1387" s="1371" t="s">
        <v>907</v>
      </c>
      <c r="C1387" s="1372">
        <v>441899</v>
      </c>
      <c r="D1387" s="1373" t="s">
        <v>911</v>
      </c>
    </row>
    <row r="1388" spans="1:4" ht="16" thickBot="1" x14ac:dyDescent="0.25">
      <c r="A1388" s="514" t="s">
        <v>303</v>
      </c>
      <c r="B1388" s="514" t="s">
        <v>908</v>
      </c>
      <c r="C1388" s="423">
        <v>441883</v>
      </c>
      <c r="D1388" s="489"/>
    </row>
    <row r="1389" spans="1:4" ht="17" thickTop="1" x14ac:dyDescent="0.2">
      <c r="A1389" s="432">
        <v>13.5</v>
      </c>
      <c r="B1389" s="433" t="s">
        <v>903</v>
      </c>
      <c r="C1389" s="472">
        <v>940161</v>
      </c>
      <c r="D1389" s="489"/>
    </row>
    <row r="1390" spans="1:4" ht="16" x14ac:dyDescent="0.2">
      <c r="A1390" s="419">
        <v>13.5</v>
      </c>
      <c r="B1390" s="420" t="s">
        <v>903</v>
      </c>
      <c r="C1390" s="423">
        <v>940169</v>
      </c>
      <c r="D1390" s="489"/>
    </row>
    <row r="1391" spans="1:4" ht="16" x14ac:dyDescent="0.2">
      <c r="A1391" s="419">
        <v>13.5</v>
      </c>
      <c r="B1391" s="420" t="s">
        <v>903</v>
      </c>
      <c r="C1391" s="427">
        <v>940190</v>
      </c>
      <c r="D1391" s="490" t="s">
        <v>911</v>
      </c>
    </row>
    <row r="1392" spans="1:4" ht="16" x14ac:dyDescent="0.2">
      <c r="A1392" s="419">
        <v>13.5</v>
      </c>
      <c r="B1392" s="420" t="s">
        <v>903</v>
      </c>
      <c r="C1392" s="491">
        <v>940330</v>
      </c>
      <c r="D1392" s="489"/>
    </row>
    <row r="1393" spans="1:4" ht="16" x14ac:dyDescent="0.2">
      <c r="A1393" s="419">
        <v>13.5</v>
      </c>
      <c r="B1393" s="420" t="s">
        <v>903</v>
      </c>
      <c r="C1393" s="491">
        <v>940340</v>
      </c>
      <c r="D1393" s="489"/>
    </row>
    <row r="1394" spans="1:4" ht="16" x14ac:dyDescent="0.2">
      <c r="A1394" s="419">
        <v>13.5</v>
      </c>
      <c r="B1394" s="420" t="s">
        <v>903</v>
      </c>
      <c r="C1394" s="491">
        <v>940350</v>
      </c>
      <c r="D1394" s="489"/>
    </row>
    <row r="1395" spans="1:4" ht="16" x14ac:dyDescent="0.2">
      <c r="A1395" s="419">
        <v>13.5</v>
      </c>
      <c r="B1395" s="420" t="s">
        <v>903</v>
      </c>
      <c r="C1395" s="491">
        <v>940360</v>
      </c>
      <c r="D1395" s="489"/>
    </row>
    <row r="1396" spans="1:4" ht="16" x14ac:dyDescent="0.2">
      <c r="A1396" s="419">
        <v>13.5</v>
      </c>
      <c r="B1396" s="420" t="s">
        <v>903</v>
      </c>
      <c r="C1396" s="492">
        <v>940390</v>
      </c>
      <c r="D1396" s="490" t="s">
        <v>911</v>
      </c>
    </row>
    <row r="1397" spans="1:4" ht="16" x14ac:dyDescent="0.2">
      <c r="A1397" s="419">
        <v>13.5</v>
      </c>
      <c r="B1397" s="477" t="s">
        <v>905</v>
      </c>
      <c r="C1397" s="478">
        <v>940161</v>
      </c>
      <c r="D1397" s="489" t="s">
        <v>1000</v>
      </c>
    </row>
    <row r="1398" spans="1:4" ht="16" x14ac:dyDescent="0.2">
      <c r="A1398" s="419">
        <v>13.5</v>
      </c>
      <c r="B1398" s="493" t="s">
        <v>905</v>
      </c>
      <c r="C1398" s="491">
        <v>940169</v>
      </c>
      <c r="D1398" s="489" t="s">
        <v>1000</v>
      </c>
    </row>
    <row r="1399" spans="1:4" ht="16" x14ac:dyDescent="0.2">
      <c r="A1399" s="419">
        <v>13.5</v>
      </c>
      <c r="B1399" s="493" t="s">
        <v>905</v>
      </c>
      <c r="C1399" s="492">
        <v>940190</v>
      </c>
      <c r="D1399" s="490" t="s">
        <v>911</v>
      </c>
    </row>
    <row r="1400" spans="1:4" ht="16" x14ac:dyDescent="0.2">
      <c r="A1400" s="419">
        <v>13.5</v>
      </c>
      <c r="B1400" s="493" t="s">
        <v>905</v>
      </c>
      <c r="C1400" s="491">
        <v>940330</v>
      </c>
      <c r="D1400" s="489" t="s">
        <v>1000</v>
      </c>
    </row>
    <row r="1401" spans="1:4" ht="16" x14ac:dyDescent="0.2">
      <c r="A1401" s="419">
        <v>13.5</v>
      </c>
      <c r="B1401" s="493" t="s">
        <v>905</v>
      </c>
      <c r="C1401" s="491">
        <v>940340</v>
      </c>
      <c r="D1401" s="489" t="s">
        <v>1000</v>
      </c>
    </row>
    <row r="1402" spans="1:4" ht="16" x14ac:dyDescent="0.2">
      <c r="A1402" s="419">
        <v>13.5</v>
      </c>
      <c r="B1402" s="493" t="s">
        <v>905</v>
      </c>
      <c r="C1402" s="491">
        <v>940350</v>
      </c>
      <c r="D1402" s="489" t="s">
        <v>1000</v>
      </c>
    </row>
    <row r="1403" spans="1:4" ht="16" x14ac:dyDescent="0.2">
      <c r="A1403" s="419">
        <v>13.5</v>
      </c>
      <c r="B1403" s="493" t="s">
        <v>905</v>
      </c>
      <c r="C1403" s="491">
        <v>940360</v>
      </c>
      <c r="D1403" s="489" t="s">
        <v>1000</v>
      </c>
    </row>
    <row r="1404" spans="1:4" ht="16" x14ac:dyDescent="0.2">
      <c r="A1404" s="419">
        <v>13.5</v>
      </c>
      <c r="B1404" s="493" t="s">
        <v>905</v>
      </c>
      <c r="C1404" s="492">
        <v>940390</v>
      </c>
      <c r="D1404" s="490" t="s">
        <v>911</v>
      </c>
    </row>
    <row r="1405" spans="1:4" ht="16" x14ac:dyDescent="0.2">
      <c r="A1405" s="419">
        <v>13.5</v>
      </c>
      <c r="B1405" s="493" t="s">
        <v>906</v>
      </c>
      <c r="C1405" s="491">
        <v>940161</v>
      </c>
      <c r="D1405" s="489" t="s">
        <v>1000</v>
      </c>
    </row>
    <row r="1406" spans="1:4" ht="16" x14ac:dyDescent="0.2">
      <c r="A1406" s="419">
        <v>13.5</v>
      </c>
      <c r="B1406" s="493" t="s">
        <v>906</v>
      </c>
      <c r="C1406" s="491">
        <v>940169</v>
      </c>
      <c r="D1406" s="489" t="s">
        <v>1000</v>
      </c>
    </row>
    <row r="1407" spans="1:4" ht="16" x14ac:dyDescent="0.2">
      <c r="A1407" s="419">
        <v>13.5</v>
      </c>
      <c r="B1407" s="493" t="s">
        <v>906</v>
      </c>
      <c r="C1407" s="492">
        <v>940190</v>
      </c>
      <c r="D1407" s="490" t="s">
        <v>911</v>
      </c>
    </row>
    <row r="1408" spans="1:4" ht="16" x14ac:dyDescent="0.2">
      <c r="A1408" s="419">
        <v>13.5</v>
      </c>
      <c r="B1408" s="493" t="s">
        <v>906</v>
      </c>
      <c r="C1408" s="491">
        <v>940330</v>
      </c>
      <c r="D1408" s="489" t="s">
        <v>1000</v>
      </c>
    </row>
    <row r="1409" spans="1:4" ht="16" x14ac:dyDescent="0.2">
      <c r="A1409" s="419">
        <v>13.5</v>
      </c>
      <c r="B1409" s="493" t="s">
        <v>906</v>
      </c>
      <c r="C1409" s="491">
        <v>940340</v>
      </c>
      <c r="D1409" s="489" t="s">
        <v>1000</v>
      </c>
    </row>
    <row r="1410" spans="1:4" ht="16" x14ac:dyDescent="0.2">
      <c r="A1410" s="419">
        <v>13.5</v>
      </c>
      <c r="B1410" s="493" t="s">
        <v>906</v>
      </c>
      <c r="C1410" s="491">
        <v>940350</v>
      </c>
      <c r="D1410" s="489" t="s">
        <v>1000</v>
      </c>
    </row>
    <row r="1411" spans="1:4" ht="16" x14ac:dyDescent="0.2">
      <c r="A1411" s="419">
        <v>13.5</v>
      </c>
      <c r="B1411" s="493" t="s">
        <v>906</v>
      </c>
      <c r="C1411" s="491">
        <v>940360</v>
      </c>
      <c r="D1411" s="489" t="s">
        <v>1000</v>
      </c>
    </row>
    <row r="1412" spans="1:4" ht="16" x14ac:dyDescent="0.2">
      <c r="A1412" s="419">
        <v>13.5</v>
      </c>
      <c r="B1412" s="494" t="s">
        <v>906</v>
      </c>
      <c r="C1412" s="495">
        <v>940390</v>
      </c>
      <c r="D1412" s="490" t="s">
        <v>911</v>
      </c>
    </row>
    <row r="1413" spans="1:4" ht="16" x14ac:dyDescent="0.2">
      <c r="A1413" s="419">
        <v>13.5</v>
      </c>
      <c r="B1413" s="494" t="s">
        <v>907</v>
      </c>
      <c r="C1413" s="496">
        <v>940161</v>
      </c>
      <c r="D1413" s="489"/>
    </row>
    <row r="1414" spans="1:4" ht="16" x14ac:dyDescent="0.2">
      <c r="A1414" s="419">
        <v>13.5</v>
      </c>
      <c r="B1414" s="494" t="s">
        <v>907</v>
      </c>
      <c r="C1414" s="496">
        <v>940169</v>
      </c>
      <c r="D1414" s="489"/>
    </row>
    <row r="1415" spans="1:4" ht="16" x14ac:dyDescent="0.2">
      <c r="A1415" s="419">
        <v>13.5</v>
      </c>
      <c r="B1415" s="494" t="s">
        <v>907</v>
      </c>
      <c r="C1415" s="495">
        <v>940190</v>
      </c>
      <c r="D1415" s="490" t="s">
        <v>911</v>
      </c>
    </row>
    <row r="1416" spans="1:4" ht="16" x14ac:dyDescent="0.2">
      <c r="A1416" s="419">
        <v>13.5</v>
      </c>
      <c r="B1416" s="494" t="s">
        <v>907</v>
      </c>
      <c r="C1416" s="496">
        <v>940330</v>
      </c>
      <c r="D1416" s="489"/>
    </row>
    <row r="1417" spans="1:4" ht="16" x14ac:dyDescent="0.2">
      <c r="A1417" s="419">
        <v>13.5</v>
      </c>
      <c r="B1417" s="494" t="s">
        <v>907</v>
      </c>
      <c r="C1417" s="496">
        <v>940340</v>
      </c>
      <c r="D1417" s="489"/>
    </row>
    <row r="1418" spans="1:4" ht="16" x14ac:dyDescent="0.2">
      <c r="A1418" s="419">
        <v>13.5</v>
      </c>
      <c r="B1418" s="494" t="s">
        <v>907</v>
      </c>
      <c r="C1418" s="496">
        <v>940350</v>
      </c>
      <c r="D1418" s="489"/>
    </row>
    <row r="1419" spans="1:4" ht="16" x14ac:dyDescent="0.2">
      <c r="A1419" s="419">
        <v>13.5</v>
      </c>
      <c r="B1419" s="494" t="s">
        <v>907</v>
      </c>
      <c r="C1419" s="496">
        <v>940360</v>
      </c>
      <c r="D1419" s="489"/>
    </row>
    <row r="1420" spans="1:4" ht="16" x14ac:dyDescent="0.2">
      <c r="A1420" s="419">
        <v>13.5</v>
      </c>
      <c r="B1420" s="494" t="s">
        <v>907</v>
      </c>
      <c r="C1420" s="496">
        <v>940390</v>
      </c>
      <c r="D1420" s="490" t="s">
        <v>911</v>
      </c>
    </row>
    <row r="1421" spans="1:4" ht="16" x14ac:dyDescent="0.2">
      <c r="A1421" s="419">
        <v>13.5</v>
      </c>
      <c r="B1421" s="494" t="s">
        <v>908</v>
      </c>
      <c r="C1421" s="496">
        <v>940131</v>
      </c>
      <c r="D1421" s="416"/>
    </row>
    <row r="1422" spans="1:4" ht="16" x14ac:dyDescent="0.2">
      <c r="A1422" s="419">
        <v>13.5</v>
      </c>
      <c r="B1422" s="494" t="s">
        <v>908</v>
      </c>
      <c r="C1422" s="496">
        <v>940141</v>
      </c>
      <c r="D1422" s="416"/>
    </row>
    <row r="1423" spans="1:4" ht="16" x14ac:dyDescent="0.2">
      <c r="A1423" s="419">
        <v>13.5</v>
      </c>
      <c r="B1423" s="494" t="s">
        <v>908</v>
      </c>
      <c r="C1423" s="496">
        <v>940161</v>
      </c>
      <c r="D1423" s="416"/>
    </row>
    <row r="1424" spans="1:4" ht="16" x14ac:dyDescent="0.2">
      <c r="A1424" s="419">
        <v>13.5</v>
      </c>
      <c r="B1424" s="494" t="s">
        <v>908</v>
      </c>
      <c r="C1424" s="496">
        <v>940169</v>
      </c>
      <c r="D1424" s="416"/>
    </row>
    <row r="1425" spans="1:4" ht="16" x14ac:dyDescent="0.2">
      <c r="A1425" s="419">
        <v>13.5</v>
      </c>
      <c r="B1425" s="494" t="s">
        <v>908</v>
      </c>
      <c r="C1425" s="496">
        <v>940191</v>
      </c>
      <c r="D1425" s="416"/>
    </row>
    <row r="1426" spans="1:4" ht="16" x14ac:dyDescent="0.2">
      <c r="A1426" s="419">
        <v>13.5</v>
      </c>
      <c r="B1426" s="494" t="s">
        <v>908</v>
      </c>
      <c r="C1426" s="496">
        <v>940330</v>
      </c>
      <c r="D1426" s="416"/>
    </row>
    <row r="1427" spans="1:4" ht="16" x14ac:dyDescent="0.2">
      <c r="A1427" s="419">
        <v>13.5</v>
      </c>
      <c r="B1427" s="494" t="s">
        <v>908</v>
      </c>
      <c r="C1427" s="496">
        <v>940340</v>
      </c>
      <c r="D1427" s="416"/>
    </row>
    <row r="1428" spans="1:4" ht="16" x14ac:dyDescent="0.2">
      <c r="A1428" s="419">
        <v>13.5</v>
      </c>
      <c r="B1428" s="494" t="s">
        <v>908</v>
      </c>
      <c r="C1428" s="496">
        <v>940350</v>
      </c>
      <c r="D1428" s="416"/>
    </row>
    <row r="1429" spans="1:4" ht="16" x14ac:dyDescent="0.2">
      <c r="A1429" s="419">
        <v>13.5</v>
      </c>
      <c r="B1429" s="494" t="s">
        <v>908</v>
      </c>
      <c r="C1429" s="496">
        <v>940360</v>
      </c>
      <c r="D1429" s="416"/>
    </row>
    <row r="1430" spans="1:4" ht="16" thickBot="1" x14ac:dyDescent="0.25">
      <c r="A1430" s="1374">
        <v>13.5</v>
      </c>
      <c r="B1430" s="1366" t="s">
        <v>908</v>
      </c>
      <c r="C1430" s="470">
        <v>940391</v>
      </c>
      <c r="D1430" s="416"/>
    </row>
    <row r="1431" spans="1:4" ht="17" thickTop="1" x14ac:dyDescent="0.2">
      <c r="A1431" s="432">
        <v>13.6</v>
      </c>
      <c r="B1431" s="433" t="s">
        <v>903</v>
      </c>
      <c r="C1431" s="434">
        <v>9406</v>
      </c>
      <c r="D1431" s="490" t="s">
        <v>911</v>
      </c>
    </row>
    <row r="1432" spans="1:4" ht="16" x14ac:dyDescent="0.2">
      <c r="A1432" s="414">
        <v>13.6</v>
      </c>
      <c r="B1432" s="415" t="s">
        <v>905</v>
      </c>
      <c r="C1432" s="447">
        <v>9406</v>
      </c>
      <c r="D1432" s="490" t="s">
        <v>911</v>
      </c>
    </row>
    <row r="1433" spans="1:4" ht="16" x14ac:dyDescent="0.2">
      <c r="A1433" s="448">
        <v>13.6</v>
      </c>
      <c r="B1433" s="449" t="s">
        <v>906</v>
      </c>
      <c r="C1433" s="457">
        <v>9406</v>
      </c>
      <c r="D1433" s="490" t="s">
        <v>911</v>
      </c>
    </row>
    <row r="1434" spans="1:4" ht="16" x14ac:dyDescent="0.2">
      <c r="A1434" s="419">
        <v>13.6</v>
      </c>
      <c r="B1434" s="494" t="s">
        <v>907</v>
      </c>
      <c r="C1434" s="496">
        <v>940610</v>
      </c>
      <c r="D1434" s="416"/>
    </row>
    <row r="1435" spans="1:4" ht="17" thickBot="1" x14ac:dyDescent="0.25">
      <c r="A1435" s="419">
        <v>13.6</v>
      </c>
      <c r="B1435" s="494" t="s">
        <v>908</v>
      </c>
      <c r="C1435" s="496">
        <v>940610</v>
      </c>
      <c r="D1435" s="416"/>
    </row>
    <row r="1436" spans="1:4" ht="17" thickTop="1" x14ac:dyDescent="0.2">
      <c r="A1436" s="432">
        <v>13.7</v>
      </c>
      <c r="B1436" s="463" t="s">
        <v>903</v>
      </c>
      <c r="C1436" s="472">
        <v>4404</v>
      </c>
      <c r="D1436" s="416"/>
    </row>
    <row r="1437" spans="1:4" ht="16" x14ac:dyDescent="0.2">
      <c r="A1437" s="419">
        <v>13.7</v>
      </c>
      <c r="B1437" s="449" t="s">
        <v>903</v>
      </c>
      <c r="C1437" s="423">
        <v>4405</v>
      </c>
      <c r="D1437" s="416"/>
    </row>
    <row r="1438" spans="1:4" ht="16" x14ac:dyDescent="0.2">
      <c r="A1438" s="419">
        <v>13.7</v>
      </c>
      <c r="B1438" s="449" t="s">
        <v>903</v>
      </c>
      <c r="C1438" s="423">
        <v>4413</v>
      </c>
      <c r="D1438" s="416"/>
    </row>
    <row r="1439" spans="1:4" ht="16" x14ac:dyDescent="0.2">
      <c r="A1439" s="419">
        <v>13.7</v>
      </c>
      <c r="B1439" s="449" t="s">
        <v>903</v>
      </c>
      <c r="C1439" s="423">
        <v>4417</v>
      </c>
      <c r="D1439" s="416"/>
    </row>
    <row r="1440" spans="1:4" ht="16" x14ac:dyDescent="0.2">
      <c r="A1440" s="419">
        <v>13.7</v>
      </c>
      <c r="B1440" s="449" t="s">
        <v>903</v>
      </c>
      <c r="C1440" s="423">
        <v>442110</v>
      </c>
      <c r="D1440" s="416"/>
    </row>
    <row r="1441" spans="1:4" ht="16" x14ac:dyDescent="0.2">
      <c r="A1441" s="419">
        <v>13.7</v>
      </c>
      <c r="B1441" s="449" t="s">
        <v>903</v>
      </c>
      <c r="C1441" s="427">
        <v>442190</v>
      </c>
      <c r="D1441" s="490" t="s">
        <v>911</v>
      </c>
    </row>
    <row r="1442" spans="1:4" ht="16" x14ac:dyDescent="0.2">
      <c r="A1442" s="419">
        <v>13.7</v>
      </c>
      <c r="B1442" s="449" t="s">
        <v>905</v>
      </c>
      <c r="C1442" s="423">
        <v>4404</v>
      </c>
      <c r="D1442" s="416"/>
    </row>
    <row r="1443" spans="1:4" ht="16" x14ac:dyDescent="0.2">
      <c r="A1443" s="419">
        <v>13.7</v>
      </c>
      <c r="B1443" s="449" t="s">
        <v>905</v>
      </c>
      <c r="C1443" s="423">
        <v>4405</v>
      </c>
      <c r="D1443" s="416"/>
    </row>
    <row r="1444" spans="1:4" ht="16" x14ac:dyDescent="0.2">
      <c r="A1444" s="419">
        <v>13.7</v>
      </c>
      <c r="B1444" s="449" t="s">
        <v>905</v>
      </c>
      <c r="C1444" s="423">
        <v>4413</v>
      </c>
      <c r="D1444" s="416"/>
    </row>
    <row r="1445" spans="1:4" ht="16" x14ac:dyDescent="0.2">
      <c r="A1445" s="414">
        <v>13.7</v>
      </c>
      <c r="B1445" s="415" t="s">
        <v>905</v>
      </c>
      <c r="C1445" s="443">
        <v>4417</v>
      </c>
      <c r="D1445" s="416" t="s">
        <v>1000</v>
      </c>
    </row>
    <row r="1446" spans="1:4" ht="16" x14ac:dyDescent="0.2">
      <c r="A1446" s="414">
        <v>13.7</v>
      </c>
      <c r="B1446" s="415" t="s">
        <v>905</v>
      </c>
      <c r="C1446" s="443">
        <v>442110</v>
      </c>
      <c r="D1446" s="416" t="s">
        <v>1000</v>
      </c>
    </row>
    <row r="1447" spans="1:4" ht="16" x14ac:dyDescent="0.2">
      <c r="A1447" s="414">
        <v>13.7</v>
      </c>
      <c r="B1447" s="415" t="s">
        <v>905</v>
      </c>
      <c r="C1447" s="447">
        <v>442190</v>
      </c>
      <c r="D1447" s="490" t="s">
        <v>911</v>
      </c>
    </row>
    <row r="1448" spans="1:4" ht="16" x14ac:dyDescent="0.2">
      <c r="A1448" s="414">
        <v>13.7</v>
      </c>
      <c r="B1448" s="415" t="s">
        <v>906</v>
      </c>
      <c r="C1448" s="443">
        <v>4404</v>
      </c>
      <c r="D1448" s="416"/>
    </row>
    <row r="1449" spans="1:4" ht="16" x14ac:dyDescent="0.2">
      <c r="A1449" s="414">
        <v>13.7</v>
      </c>
      <c r="B1449" s="415" t="s">
        <v>906</v>
      </c>
      <c r="C1449" s="443">
        <v>4405</v>
      </c>
      <c r="D1449" s="416"/>
    </row>
    <row r="1450" spans="1:4" ht="16" x14ac:dyDescent="0.2">
      <c r="A1450" s="414">
        <v>13.7</v>
      </c>
      <c r="B1450" s="415" t="s">
        <v>906</v>
      </c>
      <c r="C1450" s="443">
        <v>4413</v>
      </c>
      <c r="D1450" s="416"/>
    </row>
    <row r="1451" spans="1:4" ht="16" x14ac:dyDescent="0.2">
      <c r="A1451" s="414">
        <v>13.7</v>
      </c>
      <c r="B1451" s="415" t="s">
        <v>906</v>
      </c>
      <c r="C1451" s="443" t="s">
        <v>1003</v>
      </c>
      <c r="D1451" s="416" t="s">
        <v>1000</v>
      </c>
    </row>
    <row r="1452" spans="1:4" ht="16" x14ac:dyDescent="0.2">
      <c r="A1452" s="414">
        <v>13.7</v>
      </c>
      <c r="B1452" s="415" t="s">
        <v>906</v>
      </c>
      <c r="C1452" s="443">
        <v>442110</v>
      </c>
      <c r="D1452" s="416"/>
    </row>
    <row r="1453" spans="1:4" ht="16" x14ac:dyDescent="0.2">
      <c r="A1453" s="448">
        <v>13.7</v>
      </c>
      <c r="B1453" s="449" t="s">
        <v>906</v>
      </c>
      <c r="C1453" s="457">
        <v>442190</v>
      </c>
      <c r="D1453" s="490" t="s">
        <v>911</v>
      </c>
    </row>
    <row r="1454" spans="1:4" ht="16" x14ac:dyDescent="0.2">
      <c r="A1454" s="414">
        <v>13.7</v>
      </c>
      <c r="B1454" s="449" t="s">
        <v>907</v>
      </c>
      <c r="C1454" s="450">
        <v>4404</v>
      </c>
      <c r="D1454" s="416"/>
    </row>
    <row r="1455" spans="1:4" ht="16" x14ac:dyDescent="0.2">
      <c r="A1455" s="448">
        <v>13.7</v>
      </c>
      <c r="B1455" s="449" t="s">
        <v>907</v>
      </c>
      <c r="C1455" s="450">
        <v>4405</v>
      </c>
      <c r="D1455" s="416"/>
    </row>
    <row r="1456" spans="1:4" ht="16" x14ac:dyDescent="0.2">
      <c r="A1456" s="414">
        <v>13.7</v>
      </c>
      <c r="B1456" s="449" t="s">
        <v>907</v>
      </c>
      <c r="C1456" s="450">
        <v>4413</v>
      </c>
      <c r="D1456" s="416"/>
    </row>
    <row r="1457" spans="1:4" ht="16" x14ac:dyDescent="0.2">
      <c r="A1457" s="448">
        <v>13.7</v>
      </c>
      <c r="B1457" s="449" t="s">
        <v>907</v>
      </c>
      <c r="C1457" s="450">
        <v>4417</v>
      </c>
      <c r="D1457" s="416"/>
    </row>
    <row r="1458" spans="1:4" ht="16" x14ac:dyDescent="0.2">
      <c r="A1458" s="414">
        <v>13.7</v>
      </c>
      <c r="B1458" s="449" t="s">
        <v>907</v>
      </c>
      <c r="C1458" s="450">
        <v>442110</v>
      </c>
      <c r="D1458" s="416"/>
    </row>
    <row r="1459" spans="1:4" ht="16" x14ac:dyDescent="0.2">
      <c r="A1459" s="448">
        <v>13.7</v>
      </c>
      <c r="B1459" s="449" t="s">
        <v>907</v>
      </c>
      <c r="C1459" s="450">
        <v>442199</v>
      </c>
      <c r="D1459" s="416" t="s">
        <v>1000</v>
      </c>
    </row>
    <row r="1460" spans="1:4" ht="16" x14ac:dyDescent="0.2">
      <c r="A1460" s="507">
        <v>13.7</v>
      </c>
      <c r="B1460" s="493" t="s">
        <v>908</v>
      </c>
      <c r="C1460" s="491">
        <v>4404</v>
      </c>
      <c r="D1460" s="416"/>
    </row>
    <row r="1461" spans="1:4" ht="16" x14ac:dyDescent="0.2">
      <c r="A1461" s="448">
        <v>13.7</v>
      </c>
      <c r="B1461" s="449" t="s">
        <v>908</v>
      </c>
      <c r="C1461" s="450">
        <v>4405</v>
      </c>
      <c r="D1461" s="416"/>
    </row>
    <row r="1462" spans="1:4" ht="16" x14ac:dyDescent="0.2">
      <c r="A1462" s="414">
        <v>13.7</v>
      </c>
      <c r="B1462" s="449" t="s">
        <v>908</v>
      </c>
      <c r="C1462" s="450">
        <v>4413</v>
      </c>
      <c r="D1462" s="416"/>
    </row>
    <row r="1463" spans="1:4" ht="16" x14ac:dyDescent="0.2">
      <c r="A1463" s="448">
        <v>13.7</v>
      </c>
      <c r="B1463" s="449" t="s">
        <v>908</v>
      </c>
      <c r="C1463" s="450">
        <v>4417</v>
      </c>
      <c r="D1463" s="416"/>
    </row>
    <row r="1464" spans="1:4" ht="16" x14ac:dyDescent="0.2">
      <c r="A1464" s="414">
        <v>13.7</v>
      </c>
      <c r="B1464" s="449" t="s">
        <v>908</v>
      </c>
      <c r="C1464" s="450">
        <v>442110</v>
      </c>
      <c r="D1464" s="416"/>
    </row>
    <row r="1465" spans="1:4" ht="16" x14ac:dyDescent="0.2">
      <c r="A1465" s="414">
        <v>13.7</v>
      </c>
      <c r="B1465" s="449" t="s">
        <v>908</v>
      </c>
      <c r="C1465" s="450">
        <v>442120</v>
      </c>
      <c r="D1465" s="416"/>
    </row>
    <row r="1466" spans="1:4" ht="17" thickBot="1" x14ac:dyDescent="0.25">
      <c r="A1466" s="419">
        <v>13.7</v>
      </c>
      <c r="B1466" s="494" t="s">
        <v>908</v>
      </c>
      <c r="C1466" s="496">
        <v>442199</v>
      </c>
      <c r="D1466" s="416" t="s">
        <v>1000</v>
      </c>
    </row>
    <row r="1467" spans="1:4" ht="17" thickTop="1" x14ac:dyDescent="0.2">
      <c r="A1467" s="432">
        <v>14.1</v>
      </c>
      <c r="B1467" s="433" t="s">
        <v>903</v>
      </c>
      <c r="C1467" s="472">
        <v>4807</v>
      </c>
      <c r="D1467" s="489"/>
    </row>
    <row r="1468" spans="1:4" ht="16" x14ac:dyDescent="0.2">
      <c r="A1468" s="414">
        <v>14.1</v>
      </c>
      <c r="B1468" s="415" t="s">
        <v>905</v>
      </c>
      <c r="C1468" s="443" t="s">
        <v>1004</v>
      </c>
      <c r="D1468" s="489" t="s">
        <v>1000</v>
      </c>
    </row>
    <row r="1469" spans="1:4" ht="16" x14ac:dyDescent="0.2">
      <c r="A1469" s="448">
        <v>14.1</v>
      </c>
      <c r="B1469" s="449" t="s">
        <v>906</v>
      </c>
      <c r="C1469" s="450" t="s">
        <v>1004</v>
      </c>
      <c r="D1469" s="489"/>
    </row>
    <row r="1470" spans="1:4" ht="16" x14ac:dyDescent="0.2">
      <c r="A1470" s="448">
        <v>14.1</v>
      </c>
      <c r="B1470" s="449" t="s">
        <v>907</v>
      </c>
      <c r="C1470" s="450" t="s">
        <v>1004</v>
      </c>
      <c r="D1470" s="489" t="s">
        <v>1000</v>
      </c>
    </row>
    <row r="1471" spans="1:4" ht="17" thickBot="1" x14ac:dyDescent="0.25">
      <c r="A1471" s="448">
        <v>14.1</v>
      </c>
      <c r="B1471" s="449" t="s">
        <v>908</v>
      </c>
      <c r="C1471" s="450" t="s">
        <v>1004</v>
      </c>
      <c r="D1471" s="489"/>
    </row>
    <row r="1472" spans="1:4" ht="17" thickTop="1" x14ac:dyDescent="0.2">
      <c r="A1472" s="432">
        <v>14.2</v>
      </c>
      <c r="B1472" s="433" t="s">
        <v>903</v>
      </c>
      <c r="C1472" s="472">
        <v>481110</v>
      </c>
      <c r="D1472" s="489"/>
    </row>
    <row r="1473" spans="1:4" ht="16" x14ac:dyDescent="0.2">
      <c r="A1473" s="419">
        <v>14.2</v>
      </c>
      <c r="B1473" s="420" t="s">
        <v>903</v>
      </c>
      <c r="C1473" s="423">
        <v>481141</v>
      </c>
      <c r="D1473" s="489"/>
    </row>
    <row r="1474" spans="1:4" ht="16" x14ac:dyDescent="0.2">
      <c r="A1474" s="419">
        <v>14.2</v>
      </c>
      <c r="B1474" s="420" t="s">
        <v>903</v>
      </c>
      <c r="C1474" s="423">
        <v>481149</v>
      </c>
      <c r="D1474" s="489"/>
    </row>
    <row r="1475" spans="1:4" ht="16" x14ac:dyDescent="0.2">
      <c r="A1475" s="419">
        <v>14.2</v>
      </c>
      <c r="B1475" s="420" t="s">
        <v>903</v>
      </c>
      <c r="C1475" s="423">
        <v>481160</v>
      </c>
      <c r="D1475" s="489"/>
    </row>
    <row r="1476" spans="1:4" ht="16" x14ac:dyDescent="0.2">
      <c r="A1476" s="419">
        <v>14.2</v>
      </c>
      <c r="B1476" s="420" t="s">
        <v>903</v>
      </c>
      <c r="C1476" s="423">
        <v>481190</v>
      </c>
      <c r="D1476" s="489"/>
    </row>
    <row r="1477" spans="1:4" ht="16" x14ac:dyDescent="0.2">
      <c r="A1477" s="414">
        <v>14.2</v>
      </c>
      <c r="B1477" s="415" t="s">
        <v>905</v>
      </c>
      <c r="C1477" s="443">
        <v>481110</v>
      </c>
      <c r="D1477" s="489" t="s">
        <v>1000</v>
      </c>
    </row>
    <row r="1478" spans="1:4" ht="16" x14ac:dyDescent="0.2">
      <c r="A1478" s="498">
        <v>14.2</v>
      </c>
      <c r="B1478" s="499" t="s">
        <v>905</v>
      </c>
      <c r="C1478" s="500">
        <v>481141</v>
      </c>
      <c r="D1478" s="489" t="s">
        <v>1000</v>
      </c>
    </row>
    <row r="1479" spans="1:4" ht="16" x14ac:dyDescent="0.2">
      <c r="A1479" s="498">
        <v>14.2</v>
      </c>
      <c r="B1479" s="499" t="s">
        <v>905</v>
      </c>
      <c r="C1479" s="500">
        <v>481149</v>
      </c>
      <c r="D1479" s="489" t="s">
        <v>1000</v>
      </c>
    </row>
    <row r="1480" spans="1:4" ht="16" x14ac:dyDescent="0.2">
      <c r="A1480" s="498">
        <v>14.2</v>
      </c>
      <c r="B1480" s="499" t="s">
        <v>905</v>
      </c>
      <c r="C1480" s="500">
        <v>481160</v>
      </c>
      <c r="D1480" s="489" t="s">
        <v>1000</v>
      </c>
    </row>
    <row r="1481" spans="1:4" ht="16" x14ac:dyDescent="0.2">
      <c r="A1481" s="498">
        <v>14.2</v>
      </c>
      <c r="B1481" s="499" t="s">
        <v>905</v>
      </c>
      <c r="C1481" s="500">
        <v>481190</v>
      </c>
      <c r="D1481" s="489" t="s">
        <v>1000</v>
      </c>
    </row>
    <row r="1482" spans="1:4" ht="16" x14ac:dyDescent="0.2">
      <c r="A1482" s="498">
        <v>14.2</v>
      </c>
      <c r="B1482" s="499" t="s">
        <v>906</v>
      </c>
      <c r="C1482" s="500">
        <v>481110</v>
      </c>
      <c r="D1482" s="489" t="s">
        <v>1000</v>
      </c>
    </row>
    <row r="1483" spans="1:4" ht="16" x14ac:dyDescent="0.2">
      <c r="A1483" s="498">
        <v>14.2</v>
      </c>
      <c r="B1483" s="499" t="s">
        <v>906</v>
      </c>
      <c r="C1483" s="500">
        <v>481141</v>
      </c>
      <c r="D1483" s="489" t="s">
        <v>1000</v>
      </c>
    </row>
    <row r="1484" spans="1:4" ht="16" x14ac:dyDescent="0.2">
      <c r="A1484" s="498">
        <v>14.2</v>
      </c>
      <c r="B1484" s="499" t="s">
        <v>906</v>
      </c>
      <c r="C1484" s="500">
        <v>481149</v>
      </c>
      <c r="D1484" s="489" t="s">
        <v>1000</v>
      </c>
    </row>
    <row r="1485" spans="1:4" ht="16" x14ac:dyDescent="0.2">
      <c r="A1485" s="498">
        <v>14.2</v>
      </c>
      <c r="B1485" s="499" t="s">
        <v>906</v>
      </c>
      <c r="C1485" s="500">
        <v>481160</v>
      </c>
      <c r="D1485" s="489" t="s">
        <v>1000</v>
      </c>
    </row>
    <row r="1486" spans="1:4" ht="16" x14ac:dyDescent="0.2">
      <c r="A1486" s="498">
        <v>14.2</v>
      </c>
      <c r="B1486" s="499" t="s">
        <v>906</v>
      </c>
      <c r="C1486" s="500">
        <v>481190</v>
      </c>
      <c r="D1486" s="489"/>
    </row>
    <row r="1487" spans="1:4" ht="16" x14ac:dyDescent="0.2">
      <c r="A1487" s="498">
        <v>14.2</v>
      </c>
      <c r="B1487" s="499" t="s">
        <v>907</v>
      </c>
      <c r="C1487" s="500">
        <v>481110</v>
      </c>
      <c r="D1487" s="489"/>
    </row>
    <row r="1488" spans="1:4" ht="16" x14ac:dyDescent="0.2">
      <c r="A1488" s="498">
        <v>14.2</v>
      </c>
      <c r="B1488" s="499" t="s">
        <v>907</v>
      </c>
      <c r="C1488" s="500">
        <v>481141</v>
      </c>
      <c r="D1488" s="489"/>
    </row>
    <row r="1489" spans="1:4" ht="16" x14ac:dyDescent="0.2">
      <c r="A1489" s="498">
        <v>14.2</v>
      </c>
      <c r="B1489" s="499" t="s">
        <v>907</v>
      </c>
      <c r="C1489" s="500">
        <v>481149</v>
      </c>
      <c r="D1489" s="489"/>
    </row>
    <row r="1490" spans="1:4" ht="16" x14ac:dyDescent="0.2">
      <c r="A1490" s="498">
        <v>14.2</v>
      </c>
      <c r="B1490" s="499" t="s">
        <v>907</v>
      </c>
      <c r="C1490" s="500">
        <v>481160</v>
      </c>
      <c r="D1490" s="489"/>
    </row>
    <row r="1491" spans="1:4" ht="16" x14ac:dyDescent="0.2">
      <c r="A1491" s="498">
        <v>14.2</v>
      </c>
      <c r="B1491" s="499" t="s">
        <v>907</v>
      </c>
      <c r="C1491" s="500">
        <v>481190</v>
      </c>
      <c r="D1491" s="489" t="s">
        <v>1000</v>
      </c>
    </row>
    <row r="1492" spans="1:4" ht="16" x14ac:dyDescent="0.2">
      <c r="A1492" s="498">
        <v>14.2</v>
      </c>
      <c r="B1492" s="499" t="s">
        <v>908</v>
      </c>
      <c r="C1492" s="500">
        <v>481110</v>
      </c>
      <c r="D1492" s="489"/>
    </row>
    <row r="1493" spans="1:4" ht="16" x14ac:dyDescent="0.2">
      <c r="A1493" s="498">
        <v>14.2</v>
      </c>
      <c r="B1493" s="499" t="s">
        <v>908</v>
      </c>
      <c r="C1493" s="500">
        <v>481141</v>
      </c>
      <c r="D1493" s="489"/>
    </row>
    <row r="1494" spans="1:4" ht="16" x14ac:dyDescent="0.2">
      <c r="A1494" s="498">
        <v>14.2</v>
      </c>
      <c r="B1494" s="499" t="s">
        <v>908</v>
      </c>
      <c r="C1494" s="500">
        <v>481149</v>
      </c>
      <c r="D1494" s="489"/>
    </row>
    <row r="1495" spans="1:4" ht="16" x14ac:dyDescent="0.2">
      <c r="A1495" s="498">
        <v>14.2</v>
      </c>
      <c r="B1495" s="499" t="s">
        <v>908</v>
      </c>
      <c r="C1495" s="500">
        <v>481160</v>
      </c>
      <c r="D1495" s="489"/>
    </row>
    <row r="1496" spans="1:4" ht="17" thickBot="1" x14ac:dyDescent="0.25">
      <c r="A1496" s="506">
        <v>14.2</v>
      </c>
      <c r="B1496" s="501" t="s">
        <v>908</v>
      </c>
      <c r="C1496" s="502">
        <v>481190</v>
      </c>
      <c r="D1496" s="489"/>
    </row>
    <row r="1497" spans="1:4" ht="17" thickTop="1" x14ac:dyDescent="0.2">
      <c r="A1497" s="503">
        <v>14.3</v>
      </c>
      <c r="B1497" s="504" t="s">
        <v>903</v>
      </c>
      <c r="C1497" s="505">
        <v>4818</v>
      </c>
      <c r="D1497" s="489"/>
    </row>
    <row r="1498" spans="1:4" ht="16" x14ac:dyDescent="0.2">
      <c r="A1498" s="498">
        <v>14.3</v>
      </c>
      <c r="B1498" s="480" t="s">
        <v>905</v>
      </c>
      <c r="C1498" s="481">
        <v>4818</v>
      </c>
      <c r="D1498" s="489"/>
    </row>
    <row r="1499" spans="1:4" ht="16" x14ac:dyDescent="0.2">
      <c r="A1499" s="498">
        <v>14.3</v>
      </c>
      <c r="B1499" s="499" t="s">
        <v>906</v>
      </c>
      <c r="C1499" s="500">
        <v>4818</v>
      </c>
      <c r="D1499" s="489"/>
    </row>
    <row r="1500" spans="1:4" ht="16" x14ac:dyDescent="0.2">
      <c r="A1500" s="498">
        <v>14.3</v>
      </c>
      <c r="B1500" s="499" t="s">
        <v>907</v>
      </c>
      <c r="C1500" s="500">
        <v>4818</v>
      </c>
      <c r="D1500" s="489"/>
    </row>
    <row r="1501" spans="1:4" ht="17" thickBot="1" x14ac:dyDescent="0.25">
      <c r="A1501" s="506">
        <v>14.3</v>
      </c>
      <c r="B1501" s="501" t="s">
        <v>908</v>
      </c>
      <c r="C1501" s="502">
        <v>4818</v>
      </c>
      <c r="D1501" s="489"/>
    </row>
    <row r="1502" spans="1:4" ht="17" thickTop="1" x14ac:dyDescent="0.2">
      <c r="A1502" s="503">
        <v>14.4</v>
      </c>
      <c r="B1502" s="504" t="s">
        <v>903</v>
      </c>
      <c r="C1502" s="505">
        <v>4819</v>
      </c>
      <c r="D1502" s="489"/>
    </row>
    <row r="1503" spans="1:4" ht="16" x14ac:dyDescent="0.2">
      <c r="A1503" s="476">
        <v>14.4</v>
      </c>
      <c r="B1503" s="477" t="s">
        <v>905</v>
      </c>
      <c r="C1503" s="478">
        <v>4819</v>
      </c>
      <c r="D1503" s="489"/>
    </row>
    <row r="1504" spans="1:4" ht="16" x14ac:dyDescent="0.2">
      <c r="A1504" s="498">
        <v>14.4</v>
      </c>
      <c r="B1504" s="499" t="s">
        <v>906</v>
      </c>
      <c r="C1504" s="500">
        <v>4819</v>
      </c>
      <c r="D1504" s="489"/>
    </row>
    <row r="1505" spans="1:4" ht="16" x14ac:dyDescent="0.2">
      <c r="A1505" s="498">
        <v>14.4</v>
      </c>
      <c r="B1505" s="499" t="s">
        <v>907</v>
      </c>
      <c r="C1505" s="500">
        <v>4819</v>
      </c>
      <c r="D1505" s="489"/>
    </row>
    <row r="1506" spans="1:4" ht="17" thickBot="1" x14ac:dyDescent="0.25">
      <c r="A1506" s="506">
        <v>14.4</v>
      </c>
      <c r="B1506" s="501" t="s">
        <v>908</v>
      </c>
      <c r="C1506" s="502">
        <v>4819</v>
      </c>
      <c r="D1506" s="489"/>
    </row>
    <row r="1507" spans="1:4" ht="17" thickTop="1" x14ac:dyDescent="0.2">
      <c r="A1507" s="503">
        <v>14.5</v>
      </c>
      <c r="B1507" s="504" t="s">
        <v>903</v>
      </c>
      <c r="C1507" s="505">
        <v>4814</v>
      </c>
      <c r="D1507" s="489"/>
    </row>
    <row r="1508" spans="1:4" ht="16" x14ac:dyDescent="0.2">
      <c r="A1508" s="498">
        <v>14.5</v>
      </c>
      <c r="B1508" s="499" t="s">
        <v>903</v>
      </c>
      <c r="C1508" s="500">
        <v>4816</v>
      </c>
      <c r="D1508" s="489"/>
    </row>
    <row r="1509" spans="1:4" ht="16" x14ac:dyDescent="0.2">
      <c r="A1509" s="498">
        <v>14.5</v>
      </c>
      <c r="B1509" s="499" t="s">
        <v>903</v>
      </c>
      <c r="C1509" s="500">
        <v>4817</v>
      </c>
      <c r="D1509" s="489"/>
    </row>
    <row r="1510" spans="1:4" ht="16" x14ac:dyDescent="0.2">
      <c r="A1510" s="498">
        <v>14.5</v>
      </c>
      <c r="B1510" s="499" t="s">
        <v>903</v>
      </c>
      <c r="C1510" s="500">
        <v>4820</v>
      </c>
      <c r="D1510" s="489"/>
    </row>
    <row r="1511" spans="1:4" ht="16" x14ac:dyDescent="0.2">
      <c r="A1511" s="498">
        <v>14.5</v>
      </c>
      <c r="B1511" s="499" t="s">
        <v>903</v>
      </c>
      <c r="C1511" s="500">
        <v>4821</v>
      </c>
      <c r="D1511" s="489"/>
    </row>
    <row r="1512" spans="1:4" ht="16" x14ac:dyDescent="0.2">
      <c r="A1512" s="498">
        <v>14.5</v>
      </c>
      <c r="B1512" s="499" t="s">
        <v>903</v>
      </c>
      <c r="C1512" s="500">
        <v>4822</v>
      </c>
      <c r="D1512" s="489"/>
    </row>
    <row r="1513" spans="1:4" ht="16" x14ac:dyDescent="0.2">
      <c r="A1513" s="498">
        <v>14.5</v>
      </c>
      <c r="B1513" s="499" t="s">
        <v>903</v>
      </c>
      <c r="C1513" s="500">
        <v>4823</v>
      </c>
      <c r="D1513" s="489"/>
    </row>
    <row r="1514" spans="1:4" ht="16" x14ac:dyDescent="0.2">
      <c r="A1514" s="507">
        <v>14.5</v>
      </c>
      <c r="B1514" s="493" t="s">
        <v>905</v>
      </c>
      <c r="C1514" s="491">
        <v>4814</v>
      </c>
      <c r="D1514" s="489"/>
    </row>
    <row r="1515" spans="1:4" ht="16" x14ac:dyDescent="0.2">
      <c r="A1515" s="507">
        <v>14.5</v>
      </c>
      <c r="B1515" s="493" t="s">
        <v>905</v>
      </c>
      <c r="C1515" s="491">
        <v>4816</v>
      </c>
      <c r="D1515" s="489"/>
    </row>
    <row r="1516" spans="1:4" ht="16" x14ac:dyDescent="0.2">
      <c r="A1516" s="507">
        <v>14.5</v>
      </c>
      <c r="B1516" s="493" t="s">
        <v>905</v>
      </c>
      <c r="C1516" s="491">
        <v>4817</v>
      </c>
      <c r="D1516" s="489"/>
    </row>
    <row r="1517" spans="1:4" ht="16" x14ac:dyDescent="0.2">
      <c r="A1517" s="507">
        <v>14.5</v>
      </c>
      <c r="B1517" s="493" t="s">
        <v>905</v>
      </c>
      <c r="C1517" s="491">
        <v>4820</v>
      </c>
      <c r="D1517" s="489" t="s">
        <v>1000</v>
      </c>
    </row>
    <row r="1518" spans="1:4" ht="16" x14ac:dyDescent="0.2">
      <c r="A1518" s="507">
        <v>14.5</v>
      </c>
      <c r="B1518" s="493" t="s">
        <v>905</v>
      </c>
      <c r="C1518" s="491">
        <v>4821</v>
      </c>
      <c r="D1518" s="489"/>
    </row>
    <row r="1519" spans="1:4" ht="16" x14ac:dyDescent="0.2">
      <c r="A1519" s="507">
        <v>14.5</v>
      </c>
      <c r="B1519" s="493" t="s">
        <v>905</v>
      </c>
      <c r="C1519" s="491">
        <v>4822</v>
      </c>
      <c r="D1519" s="489"/>
    </row>
    <row r="1520" spans="1:4" ht="16" x14ac:dyDescent="0.2">
      <c r="A1520" s="507">
        <v>14.5</v>
      </c>
      <c r="B1520" s="493" t="s">
        <v>905</v>
      </c>
      <c r="C1520" s="491">
        <v>4823</v>
      </c>
      <c r="D1520" s="489"/>
    </row>
    <row r="1521" spans="1:4" ht="16" x14ac:dyDescent="0.2">
      <c r="A1521" s="507">
        <v>14.5</v>
      </c>
      <c r="B1521" s="493" t="s">
        <v>906</v>
      </c>
      <c r="C1521" s="491">
        <v>4814</v>
      </c>
      <c r="D1521" s="489" t="s">
        <v>1000</v>
      </c>
    </row>
    <row r="1522" spans="1:4" ht="16" x14ac:dyDescent="0.2">
      <c r="A1522" s="507">
        <v>14.5</v>
      </c>
      <c r="B1522" s="493" t="s">
        <v>906</v>
      </c>
      <c r="C1522" s="491">
        <v>4816</v>
      </c>
      <c r="D1522" s="489"/>
    </row>
    <row r="1523" spans="1:4" ht="16" x14ac:dyDescent="0.2">
      <c r="A1523" s="507">
        <v>14.5</v>
      </c>
      <c r="B1523" s="493" t="s">
        <v>906</v>
      </c>
      <c r="C1523" s="491">
        <v>4817</v>
      </c>
      <c r="D1523" s="489"/>
    </row>
    <row r="1524" spans="1:4" ht="16" x14ac:dyDescent="0.2">
      <c r="A1524" s="507">
        <v>14.5</v>
      </c>
      <c r="B1524" s="493" t="s">
        <v>906</v>
      </c>
      <c r="C1524" s="491">
        <v>4820</v>
      </c>
      <c r="D1524" s="489"/>
    </row>
    <row r="1525" spans="1:4" ht="16" x14ac:dyDescent="0.2">
      <c r="A1525" s="507">
        <v>14.5</v>
      </c>
      <c r="B1525" s="493" t="s">
        <v>906</v>
      </c>
      <c r="C1525" s="491">
        <v>4821</v>
      </c>
      <c r="D1525" s="489"/>
    </row>
    <row r="1526" spans="1:4" ht="16" x14ac:dyDescent="0.2">
      <c r="A1526" s="507">
        <v>14.5</v>
      </c>
      <c r="B1526" s="493" t="s">
        <v>906</v>
      </c>
      <c r="C1526" s="491">
        <v>4822</v>
      </c>
      <c r="D1526" s="489"/>
    </row>
    <row r="1527" spans="1:4" ht="16" x14ac:dyDescent="0.2">
      <c r="A1527" s="507">
        <v>14.5</v>
      </c>
      <c r="B1527" s="493" t="s">
        <v>906</v>
      </c>
      <c r="C1527" s="491">
        <v>4823</v>
      </c>
      <c r="D1527" s="489"/>
    </row>
    <row r="1528" spans="1:4" ht="16" x14ac:dyDescent="0.2">
      <c r="A1528" s="507">
        <v>14.5</v>
      </c>
      <c r="B1528" s="493" t="s">
        <v>907</v>
      </c>
      <c r="C1528" s="491">
        <v>4814</v>
      </c>
      <c r="D1528" s="489"/>
    </row>
    <row r="1529" spans="1:4" ht="16" x14ac:dyDescent="0.2">
      <c r="A1529" s="507">
        <v>14.5</v>
      </c>
      <c r="B1529" s="493" t="s">
        <v>907</v>
      </c>
      <c r="C1529" s="491">
        <v>4816</v>
      </c>
      <c r="D1529" s="489"/>
    </row>
    <row r="1530" spans="1:4" ht="16" x14ac:dyDescent="0.2">
      <c r="A1530" s="507">
        <v>14.5</v>
      </c>
      <c r="B1530" s="493" t="s">
        <v>907</v>
      </c>
      <c r="C1530" s="491">
        <v>4817</v>
      </c>
      <c r="D1530" s="489"/>
    </row>
    <row r="1531" spans="1:4" ht="16" x14ac:dyDescent="0.2">
      <c r="A1531" s="507">
        <v>14.5</v>
      </c>
      <c r="B1531" s="493" t="s">
        <v>907</v>
      </c>
      <c r="C1531" s="491">
        <v>4820</v>
      </c>
      <c r="D1531" s="489"/>
    </row>
    <row r="1532" spans="1:4" ht="16" x14ac:dyDescent="0.2">
      <c r="A1532" s="507">
        <v>14.5</v>
      </c>
      <c r="B1532" s="493" t="s">
        <v>907</v>
      </c>
      <c r="C1532" s="491">
        <v>4821</v>
      </c>
      <c r="D1532" s="489"/>
    </row>
    <row r="1533" spans="1:4" ht="16" x14ac:dyDescent="0.2">
      <c r="A1533" s="507">
        <v>14.5</v>
      </c>
      <c r="B1533" s="493" t="s">
        <v>907</v>
      </c>
      <c r="C1533" s="491">
        <v>4822</v>
      </c>
      <c r="D1533" s="489"/>
    </row>
    <row r="1534" spans="1:4" ht="16" x14ac:dyDescent="0.2">
      <c r="A1534" s="507">
        <v>14.5</v>
      </c>
      <c r="B1534" s="493" t="s">
        <v>907</v>
      </c>
      <c r="C1534" s="491">
        <v>4823</v>
      </c>
      <c r="D1534" s="489"/>
    </row>
    <row r="1535" spans="1:4" ht="16" x14ac:dyDescent="0.2">
      <c r="A1535" s="507">
        <v>14.5</v>
      </c>
      <c r="B1535" s="493" t="s">
        <v>908</v>
      </c>
      <c r="C1535" s="491">
        <v>4814</v>
      </c>
      <c r="D1535" s="489"/>
    </row>
    <row r="1536" spans="1:4" ht="16" x14ac:dyDescent="0.2">
      <c r="A1536" s="507">
        <v>14.5</v>
      </c>
      <c r="B1536" s="493" t="s">
        <v>908</v>
      </c>
      <c r="C1536" s="491">
        <v>4816</v>
      </c>
      <c r="D1536" s="489"/>
    </row>
    <row r="1537" spans="1:4" ht="16" x14ac:dyDescent="0.2">
      <c r="A1537" s="507">
        <v>14.5</v>
      </c>
      <c r="B1537" s="493" t="s">
        <v>908</v>
      </c>
      <c r="C1537" s="491">
        <v>4817</v>
      </c>
      <c r="D1537" s="489"/>
    </row>
    <row r="1538" spans="1:4" ht="16" x14ac:dyDescent="0.2">
      <c r="A1538" s="507">
        <v>14.5</v>
      </c>
      <c r="B1538" s="493" t="s">
        <v>908</v>
      </c>
      <c r="C1538" s="491">
        <v>4820</v>
      </c>
      <c r="D1538" s="489"/>
    </row>
    <row r="1539" spans="1:4" ht="16" x14ac:dyDescent="0.2">
      <c r="A1539" s="507">
        <v>14.5</v>
      </c>
      <c r="B1539" s="493" t="s">
        <v>908</v>
      </c>
      <c r="C1539" s="491">
        <v>4821</v>
      </c>
      <c r="D1539" s="489"/>
    </row>
    <row r="1540" spans="1:4" ht="16" x14ac:dyDescent="0.2">
      <c r="A1540" s="507">
        <v>14.5</v>
      </c>
      <c r="B1540" s="493" t="s">
        <v>908</v>
      </c>
      <c r="C1540" s="491">
        <v>4822</v>
      </c>
      <c r="D1540" s="489"/>
    </row>
    <row r="1541" spans="1:4" ht="17" thickBot="1" x14ac:dyDescent="0.25">
      <c r="A1541" s="506">
        <v>14.5</v>
      </c>
      <c r="B1541" s="501" t="s">
        <v>908</v>
      </c>
      <c r="C1541" s="502">
        <v>4823</v>
      </c>
      <c r="D1541" s="489"/>
    </row>
    <row r="1542" spans="1:4" ht="17" thickTop="1" x14ac:dyDescent="0.2">
      <c r="A1542" s="498" t="s">
        <v>550</v>
      </c>
      <c r="B1542" s="499" t="s">
        <v>903</v>
      </c>
      <c r="C1542" s="508">
        <v>482390</v>
      </c>
      <c r="D1542" s="490" t="s">
        <v>911</v>
      </c>
    </row>
    <row r="1543" spans="1:4" ht="16" x14ac:dyDescent="0.2">
      <c r="A1543" s="509" t="s">
        <v>550</v>
      </c>
      <c r="B1543" s="493" t="s">
        <v>905</v>
      </c>
      <c r="C1543" s="492" t="s">
        <v>1005</v>
      </c>
      <c r="D1543" s="490" t="s">
        <v>911</v>
      </c>
    </row>
    <row r="1544" spans="1:4" ht="16" x14ac:dyDescent="0.2">
      <c r="A1544" s="510" t="s">
        <v>550</v>
      </c>
      <c r="B1544" s="494" t="s">
        <v>906</v>
      </c>
      <c r="C1544" s="495" t="s">
        <v>1005</v>
      </c>
      <c r="D1544" s="490" t="s">
        <v>911</v>
      </c>
    </row>
    <row r="1545" spans="1:4" ht="16" x14ac:dyDescent="0.2">
      <c r="A1545" s="510" t="s">
        <v>550</v>
      </c>
      <c r="B1545" s="494" t="s">
        <v>907</v>
      </c>
      <c r="C1545" s="495" t="s">
        <v>1005</v>
      </c>
      <c r="D1545" s="490" t="s">
        <v>911</v>
      </c>
    </row>
    <row r="1546" spans="1:4" ht="17" thickBot="1" x14ac:dyDescent="0.25">
      <c r="A1546" s="511" t="s">
        <v>550</v>
      </c>
      <c r="B1546" s="482" t="s">
        <v>908</v>
      </c>
      <c r="C1546" s="497" t="s">
        <v>1005</v>
      </c>
      <c r="D1546" s="490" t="s">
        <v>911</v>
      </c>
    </row>
    <row r="1547" spans="1:4" ht="17" thickTop="1" x14ac:dyDescent="0.2">
      <c r="A1547" s="503" t="s">
        <v>552</v>
      </c>
      <c r="B1547" s="504" t="s">
        <v>903</v>
      </c>
      <c r="C1547" s="505">
        <v>482370</v>
      </c>
      <c r="D1547" s="489"/>
    </row>
    <row r="1548" spans="1:4" ht="16" x14ac:dyDescent="0.2">
      <c r="A1548" s="509" t="s">
        <v>552</v>
      </c>
      <c r="B1548" s="493" t="s">
        <v>905</v>
      </c>
      <c r="C1548" s="491" t="s">
        <v>1006</v>
      </c>
      <c r="D1548" s="489" t="s">
        <v>1000</v>
      </c>
    </row>
    <row r="1549" spans="1:4" ht="16" x14ac:dyDescent="0.2">
      <c r="A1549" s="510" t="s">
        <v>552</v>
      </c>
      <c r="B1549" s="494" t="s">
        <v>906</v>
      </c>
      <c r="C1549" s="496" t="s">
        <v>1006</v>
      </c>
      <c r="D1549" s="489"/>
    </row>
    <row r="1550" spans="1:4" ht="16" x14ac:dyDescent="0.2">
      <c r="A1550" s="510" t="s">
        <v>552</v>
      </c>
      <c r="B1550" s="494" t="s">
        <v>907</v>
      </c>
      <c r="C1550" s="496" t="s">
        <v>1006</v>
      </c>
      <c r="D1550" s="489" t="s">
        <v>1000</v>
      </c>
    </row>
    <row r="1551" spans="1:4" ht="17" thickBot="1" x14ac:dyDescent="0.25">
      <c r="A1551" s="511" t="s">
        <v>552</v>
      </c>
      <c r="B1551" s="482" t="s">
        <v>908</v>
      </c>
      <c r="C1551" s="483" t="s">
        <v>1006</v>
      </c>
      <c r="D1551" s="489" t="s">
        <v>1000</v>
      </c>
    </row>
    <row r="1552" spans="1:4" ht="17" thickTop="1" x14ac:dyDescent="0.2">
      <c r="A1552" s="503" t="s">
        <v>554</v>
      </c>
      <c r="B1552" s="504" t="s">
        <v>903</v>
      </c>
      <c r="C1552" s="505" t="s">
        <v>1007</v>
      </c>
      <c r="D1552" s="489"/>
    </row>
    <row r="1553" spans="1:4" ht="16" x14ac:dyDescent="0.2">
      <c r="A1553" s="509" t="s">
        <v>554</v>
      </c>
      <c r="B1553" s="493" t="s">
        <v>905</v>
      </c>
      <c r="C1553" s="491" t="s">
        <v>1007</v>
      </c>
      <c r="D1553" s="489" t="s">
        <v>1000</v>
      </c>
    </row>
    <row r="1554" spans="1:4" ht="16" x14ac:dyDescent="0.2">
      <c r="A1554" s="510" t="s">
        <v>554</v>
      </c>
      <c r="B1554" s="494" t="s">
        <v>906</v>
      </c>
      <c r="C1554" s="496" t="s">
        <v>1007</v>
      </c>
      <c r="D1554" s="512"/>
    </row>
    <row r="1555" spans="1:4" ht="16" x14ac:dyDescent="0.2">
      <c r="A1555" s="510" t="s">
        <v>554</v>
      </c>
      <c r="B1555" s="494" t="s">
        <v>907</v>
      </c>
      <c r="C1555" s="496" t="s">
        <v>1007</v>
      </c>
      <c r="D1555" s="512" t="s">
        <v>1000</v>
      </c>
    </row>
    <row r="1556" spans="1:4" ht="17" thickBot="1" x14ac:dyDescent="0.25">
      <c r="A1556" s="511" t="s">
        <v>554</v>
      </c>
      <c r="B1556" s="482" t="s">
        <v>908</v>
      </c>
      <c r="C1556" s="483" t="s">
        <v>1007</v>
      </c>
      <c r="D1556" s="513" t="s">
        <v>1000</v>
      </c>
    </row>
    <row r="1557" spans="1:4" ht="16" thickTop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A00000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D767-D2A1-4900-BF9B-AD0E917F19D1}">
  <dimension ref="A1:D138"/>
  <sheetViews>
    <sheetView zoomScale="160" zoomScaleNormal="160" workbookViewId="0">
      <pane ySplit="1" topLeftCell="A2" activePane="bottomLeft" state="frozen"/>
      <selection pane="bottomLeft" activeCell="F16" sqref="F16"/>
    </sheetView>
  </sheetViews>
  <sheetFormatPr baseColWidth="10" defaultColWidth="8.83203125" defaultRowHeight="13" x14ac:dyDescent="0.15"/>
  <cols>
    <col min="1" max="1" width="28.1640625" hidden="1" customWidth="1"/>
    <col min="2" max="2" width="33" hidden="1" customWidth="1"/>
    <col min="3" max="3" width="31.1640625" hidden="1" customWidth="1"/>
    <col min="4" max="4" width="46.1640625" bestFit="1" customWidth="1"/>
  </cols>
  <sheetData>
    <row r="1" spans="1:4" ht="15" x14ac:dyDescent="0.2">
      <c r="A1" s="1375" t="s">
        <v>1008</v>
      </c>
      <c r="B1" s="1375" t="s">
        <v>1009</v>
      </c>
      <c r="C1" s="1375" t="s">
        <v>1010</v>
      </c>
      <c r="D1" s="1375" t="s">
        <v>1011</v>
      </c>
    </row>
    <row r="2" spans="1:4" ht="16" x14ac:dyDescent="0.2">
      <c r="A2" s="1376" t="s">
        <v>1012</v>
      </c>
      <c r="B2" s="1376" t="s">
        <v>1013</v>
      </c>
      <c r="C2" s="1376" t="s">
        <v>1014</v>
      </c>
      <c r="D2" s="1376" t="s">
        <v>1015</v>
      </c>
    </row>
    <row r="3" spans="1:4" ht="16" x14ac:dyDescent="0.2">
      <c r="A3" s="1376" t="s">
        <v>1016</v>
      </c>
      <c r="B3" s="1376" t="s">
        <v>1017</v>
      </c>
      <c r="C3" s="1376" t="s">
        <v>1018</v>
      </c>
      <c r="D3" s="1376" t="s">
        <v>1019</v>
      </c>
    </row>
    <row r="4" spans="1:4" ht="16" x14ac:dyDescent="0.2">
      <c r="A4" s="1376" t="s">
        <v>1020</v>
      </c>
      <c r="B4" s="1376" t="s">
        <v>1020</v>
      </c>
      <c r="C4" s="1376" t="s">
        <v>1020</v>
      </c>
      <c r="D4" s="1376" t="s">
        <v>1021</v>
      </c>
    </row>
    <row r="5" spans="1:4" ht="16" x14ac:dyDescent="0.2">
      <c r="A5" s="1376" t="s">
        <v>1022</v>
      </c>
      <c r="B5" s="1376" t="s">
        <v>1023</v>
      </c>
      <c r="C5" s="1376" t="s">
        <v>1024</v>
      </c>
      <c r="D5" s="1376" t="s">
        <v>1025</v>
      </c>
    </row>
    <row r="6" spans="1:4" ht="16" x14ac:dyDescent="0.2">
      <c r="A6" s="1376" t="s">
        <v>1026</v>
      </c>
      <c r="B6" s="1376" t="s">
        <v>1026</v>
      </c>
      <c r="C6" s="1376" t="s">
        <v>1026</v>
      </c>
      <c r="D6" s="1376" t="s">
        <v>1027</v>
      </c>
    </row>
    <row r="7" spans="1:4" ht="16" x14ac:dyDescent="0.2">
      <c r="A7" s="1376" t="s">
        <v>1028</v>
      </c>
      <c r="B7" s="1376" t="s">
        <v>1028</v>
      </c>
      <c r="C7" s="1376" t="s">
        <v>1028</v>
      </c>
      <c r="D7" s="1376" t="s">
        <v>1029</v>
      </c>
    </row>
    <row r="8" spans="1:4" ht="16" x14ac:dyDescent="0.2">
      <c r="A8" s="1376" t="s">
        <v>1030</v>
      </c>
      <c r="B8" s="1376" t="s">
        <v>1031</v>
      </c>
      <c r="C8" s="1376" t="s">
        <v>1030</v>
      </c>
      <c r="D8" s="1376" t="s">
        <v>1032</v>
      </c>
    </row>
    <row r="9" spans="1:4" ht="15.75" customHeight="1" x14ac:dyDescent="0.2">
      <c r="A9" s="1376" t="s">
        <v>1033</v>
      </c>
      <c r="B9" s="1376" t="s">
        <v>1033</v>
      </c>
      <c r="C9" s="1376" t="s">
        <v>1034</v>
      </c>
      <c r="D9" s="1376" t="s">
        <v>1035</v>
      </c>
    </row>
    <row r="10" spans="1:4" ht="16" x14ac:dyDescent="0.2">
      <c r="A10" s="1376" t="s">
        <v>1036</v>
      </c>
      <c r="B10" s="1376" t="s">
        <v>1037</v>
      </c>
      <c r="C10" s="1376" t="s">
        <v>1036</v>
      </c>
      <c r="D10" s="1376" t="s">
        <v>1038</v>
      </c>
    </row>
    <row r="11" spans="1:4" ht="16" x14ac:dyDescent="0.2">
      <c r="A11" s="1376" t="s">
        <v>1039</v>
      </c>
      <c r="B11" s="1376" t="s">
        <v>1040</v>
      </c>
      <c r="C11" s="1376" t="s">
        <v>1041</v>
      </c>
      <c r="D11" s="1376" t="s">
        <v>1042</v>
      </c>
    </row>
    <row r="12" spans="1:4" ht="16" x14ac:dyDescent="0.2">
      <c r="A12" s="1376" t="s">
        <v>1043</v>
      </c>
      <c r="B12" s="1376" t="s">
        <v>1044</v>
      </c>
      <c r="C12" s="1376" t="s">
        <v>1045</v>
      </c>
      <c r="D12" s="1376" t="s">
        <v>1046</v>
      </c>
    </row>
    <row r="13" spans="1:4" ht="16" x14ac:dyDescent="0.2">
      <c r="A13" s="1376" t="s">
        <v>1047</v>
      </c>
      <c r="B13" s="1376" t="s">
        <v>1047</v>
      </c>
      <c r="C13" s="1376" t="s">
        <v>1047</v>
      </c>
      <c r="D13" s="1376" t="s">
        <v>1048</v>
      </c>
    </row>
    <row r="14" spans="1:4" ht="16" x14ac:dyDescent="0.2">
      <c r="A14" s="1376" t="s">
        <v>1049</v>
      </c>
      <c r="B14" s="1376" t="s">
        <v>1050</v>
      </c>
      <c r="C14" s="1376" t="s">
        <v>1051</v>
      </c>
      <c r="D14" s="1376" t="s">
        <v>1052</v>
      </c>
    </row>
    <row r="15" spans="1:4" ht="16" x14ac:dyDescent="0.2">
      <c r="A15" s="1376" t="s">
        <v>1053</v>
      </c>
      <c r="B15" s="1376" t="s">
        <v>1054</v>
      </c>
      <c r="C15" s="1376" t="s">
        <v>1055</v>
      </c>
      <c r="D15" s="1376" t="s">
        <v>1056</v>
      </c>
    </row>
    <row r="16" spans="1:4" ht="16" x14ac:dyDescent="0.2">
      <c r="A16" s="1376" t="s">
        <v>1057</v>
      </c>
      <c r="B16" s="1376" t="s">
        <v>1058</v>
      </c>
      <c r="C16" s="1376" t="s">
        <v>1059</v>
      </c>
      <c r="D16" s="1376" t="s">
        <v>1060</v>
      </c>
    </row>
    <row r="17" spans="1:4" ht="16" x14ac:dyDescent="0.2">
      <c r="A17" s="1376" t="s">
        <v>1061</v>
      </c>
      <c r="B17" s="1376" t="s">
        <v>1062</v>
      </c>
      <c r="C17" s="1376" t="s">
        <v>1061</v>
      </c>
      <c r="D17" s="1376" t="s">
        <v>1063</v>
      </c>
    </row>
    <row r="18" spans="1:4" ht="16" x14ac:dyDescent="0.2">
      <c r="A18" s="1376" t="s">
        <v>1064</v>
      </c>
      <c r="B18" s="1376" t="s">
        <v>1064</v>
      </c>
      <c r="C18" s="1376" t="s">
        <v>1064</v>
      </c>
      <c r="D18" s="1376" t="s">
        <v>1065</v>
      </c>
    </row>
    <row r="19" spans="1:4" ht="16" x14ac:dyDescent="0.2">
      <c r="A19" s="1376" t="s">
        <v>1066</v>
      </c>
      <c r="B19" s="1376" t="s">
        <v>1066</v>
      </c>
      <c r="C19" s="1376" t="s">
        <v>1066</v>
      </c>
      <c r="D19" s="1376" t="s">
        <v>1067</v>
      </c>
    </row>
    <row r="20" spans="1:4" ht="16" x14ac:dyDescent="0.2">
      <c r="A20" s="1376" t="s">
        <v>1068</v>
      </c>
      <c r="B20" s="1376" t="s">
        <v>1068</v>
      </c>
      <c r="C20" s="1376" t="s">
        <v>1068</v>
      </c>
      <c r="D20" s="1376" t="s">
        <v>1069</v>
      </c>
    </row>
    <row r="21" spans="1:4" ht="16.5" customHeight="1" x14ac:dyDescent="0.2">
      <c r="A21" s="1376" t="s">
        <v>1070</v>
      </c>
      <c r="B21" s="1376" t="s">
        <v>1071</v>
      </c>
      <c r="C21" s="1376" t="s">
        <v>1072</v>
      </c>
      <c r="D21" s="1376" t="s">
        <v>1073</v>
      </c>
    </row>
    <row r="22" spans="1:4" ht="16" x14ac:dyDescent="0.2">
      <c r="A22" s="1376" t="s">
        <v>1074</v>
      </c>
      <c r="B22" s="1376" t="s">
        <v>1074</v>
      </c>
      <c r="C22" s="1376" t="s">
        <v>1074</v>
      </c>
      <c r="D22" s="1376" t="s">
        <v>1075</v>
      </c>
    </row>
    <row r="23" spans="1:4" ht="16" x14ac:dyDescent="0.2">
      <c r="A23" s="1376" t="s">
        <v>1076</v>
      </c>
      <c r="B23" s="1376" t="s">
        <v>1076</v>
      </c>
      <c r="C23" s="1376" t="s">
        <v>1077</v>
      </c>
      <c r="D23" s="1376" t="s">
        <v>1078</v>
      </c>
    </row>
    <row r="24" spans="1:4" ht="16" x14ac:dyDescent="0.2">
      <c r="A24" s="1376" t="s">
        <v>1079</v>
      </c>
      <c r="B24" s="1376" t="s">
        <v>1079</v>
      </c>
      <c r="C24" s="1376" t="s">
        <v>1079</v>
      </c>
      <c r="D24" s="1376" t="s">
        <v>1080</v>
      </c>
    </row>
    <row r="25" spans="1:4" ht="16" x14ac:dyDescent="0.2">
      <c r="A25" s="1376" t="s">
        <v>1081</v>
      </c>
      <c r="B25" s="1376" t="s">
        <v>1082</v>
      </c>
      <c r="C25" s="1376" t="s">
        <v>1083</v>
      </c>
      <c r="D25" s="1376" t="s">
        <v>1084</v>
      </c>
    </row>
    <row r="26" spans="1:4" ht="16" x14ac:dyDescent="0.2">
      <c r="A26" s="1376" t="s">
        <v>1085</v>
      </c>
      <c r="B26" s="1376" t="s">
        <v>1086</v>
      </c>
      <c r="C26" s="1376" t="s">
        <v>1085</v>
      </c>
      <c r="D26" s="1376" t="s">
        <v>1087</v>
      </c>
    </row>
    <row r="27" spans="1:4" ht="16" x14ac:dyDescent="0.2">
      <c r="A27" s="1376" t="s">
        <v>1088</v>
      </c>
      <c r="B27" s="1376" t="s">
        <v>1088</v>
      </c>
      <c r="C27" s="1376" t="s">
        <v>1088</v>
      </c>
      <c r="D27" s="1376" t="s">
        <v>1089</v>
      </c>
    </row>
    <row r="28" spans="1:4" ht="16" x14ac:dyDescent="0.2">
      <c r="A28" s="1376" t="s">
        <v>1090</v>
      </c>
      <c r="B28" s="1376" t="s">
        <v>1090</v>
      </c>
      <c r="C28" s="1376" t="s">
        <v>1091</v>
      </c>
      <c r="D28" s="1376" t="s">
        <v>1092</v>
      </c>
    </row>
    <row r="29" spans="1:4" ht="16" x14ac:dyDescent="0.2">
      <c r="A29" s="1376" t="s">
        <v>1093</v>
      </c>
      <c r="B29" s="1376" t="s">
        <v>1093</v>
      </c>
      <c r="C29" s="1376" t="s">
        <v>1093</v>
      </c>
      <c r="D29" s="1376" t="s">
        <v>1094</v>
      </c>
    </row>
    <row r="30" spans="1:4" ht="16" x14ac:dyDescent="0.2">
      <c r="A30" s="1376" t="s">
        <v>1095</v>
      </c>
      <c r="B30" s="1376" t="s">
        <v>1096</v>
      </c>
      <c r="C30" s="1376" t="s">
        <v>1095</v>
      </c>
      <c r="D30" s="1376" t="s">
        <v>1097</v>
      </c>
    </row>
    <row r="31" spans="1:4" ht="16" x14ac:dyDescent="0.2">
      <c r="A31" s="1376" t="s">
        <v>1098</v>
      </c>
      <c r="B31" s="1376" t="s">
        <v>1099</v>
      </c>
      <c r="C31" s="1376" t="s">
        <v>1098</v>
      </c>
      <c r="D31" s="1376" t="s">
        <v>1100</v>
      </c>
    </row>
    <row r="32" spans="1:4" ht="16" x14ac:dyDescent="0.2">
      <c r="A32" s="1376" t="s">
        <v>1101</v>
      </c>
      <c r="B32" s="1376" t="s">
        <v>1101</v>
      </c>
      <c r="C32" s="1376" t="s">
        <v>1101</v>
      </c>
      <c r="D32" s="1376" t="s">
        <v>1102</v>
      </c>
    </row>
    <row r="33" spans="1:4" ht="16" x14ac:dyDescent="0.2">
      <c r="A33" s="1376" t="s">
        <v>1103</v>
      </c>
      <c r="B33" s="1376" t="s">
        <v>1104</v>
      </c>
      <c r="C33" s="1376" t="s">
        <v>1105</v>
      </c>
      <c r="D33" s="1376" t="s">
        <v>1106</v>
      </c>
    </row>
    <row r="34" spans="1:4" ht="16" x14ac:dyDescent="0.2">
      <c r="A34" s="1376" t="s">
        <v>1107</v>
      </c>
      <c r="B34" s="1376" t="s">
        <v>1108</v>
      </c>
      <c r="C34" s="1376" t="s">
        <v>1109</v>
      </c>
      <c r="D34" s="1376" t="s">
        <v>1110</v>
      </c>
    </row>
    <row r="35" spans="1:4" ht="16" x14ac:dyDescent="0.2">
      <c r="A35" s="1376" t="s">
        <v>1111</v>
      </c>
      <c r="B35" s="1376" t="s">
        <v>1111</v>
      </c>
      <c r="C35" s="1376" t="s">
        <v>1111</v>
      </c>
      <c r="D35" s="1376" t="s">
        <v>1112</v>
      </c>
    </row>
    <row r="36" spans="1:4" ht="16" x14ac:dyDescent="0.2">
      <c r="A36" s="1376" t="s">
        <v>1113</v>
      </c>
      <c r="B36" s="1376" t="s">
        <v>1114</v>
      </c>
      <c r="C36" s="1376" t="s">
        <v>1113</v>
      </c>
      <c r="D36" s="1376" t="s">
        <v>1115</v>
      </c>
    </row>
    <row r="37" spans="1:4" ht="16" x14ac:dyDescent="0.2">
      <c r="A37" s="1376" t="s">
        <v>1116</v>
      </c>
      <c r="B37" s="1376" t="s">
        <v>1117</v>
      </c>
      <c r="C37" s="1376" t="s">
        <v>1118</v>
      </c>
      <c r="D37" s="1376" t="s">
        <v>1119</v>
      </c>
    </row>
    <row r="38" spans="1:4" ht="16" x14ac:dyDescent="0.2">
      <c r="A38" s="1376" t="s">
        <v>1120</v>
      </c>
      <c r="B38" s="1376" t="s">
        <v>1121</v>
      </c>
      <c r="C38" s="1376" t="s">
        <v>1120</v>
      </c>
      <c r="D38" s="1376" t="s">
        <v>1122</v>
      </c>
    </row>
    <row r="39" spans="1:4" ht="16" x14ac:dyDescent="0.2">
      <c r="A39" s="1376" t="s">
        <v>1123</v>
      </c>
      <c r="B39" s="1376" t="s">
        <v>1123</v>
      </c>
      <c r="C39" s="1376" t="s">
        <v>1123</v>
      </c>
      <c r="D39" s="1376" t="s">
        <v>1124</v>
      </c>
    </row>
    <row r="40" spans="1:4" ht="16" x14ac:dyDescent="0.2">
      <c r="A40" s="1376" t="s">
        <v>1125</v>
      </c>
      <c r="B40" s="1376" t="s">
        <v>1126</v>
      </c>
      <c r="C40" s="1376" t="s">
        <v>1125</v>
      </c>
      <c r="D40" s="1376" t="s">
        <v>1127</v>
      </c>
    </row>
    <row r="41" spans="1:4" ht="16" x14ac:dyDescent="0.2">
      <c r="A41" s="1376" t="s">
        <v>1128</v>
      </c>
      <c r="B41" s="1376" t="s">
        <v>1129</v>
      </c>
      <c r="C41" s="1376" t="s">
        <v>1128</v>
      </c>
      <c r="D41" s="1376" t="s">
        <v>1130</v>
      </c>
    </row>
    <row r="42" spans="1:4" ht="16" x14ac:dyDescent="0.2">
      <c r="A42" s="1376" t="s">
        <v>1131</v>
      </c>
      <c r="B42" s="1376" t="s">
        <v>1132</v>
      </c>
      <c r="C42" s="1376" t="s">
        <v>1131</v>
      </c>
      <c r="D42" s="1376" t="s">
        <v>1133</v>
      </c>
    </row>
    <row r="43" spans="1:4" ht="16" x14ac:dyDescent="0.2">
      <c r="A43" s="1376" t="s">
        <v>1134</v>
      </c>
      <c r="B43" s="1376" t="s">
        <v>1134</v>
      </c>
      <c r="C43" s="1376" t="s">
        <v>1134</v>
      </c>
      <c r="D43" s="1376" t="s">
        <v>1135</v>
      </c>
    </row>
    <row r="44" spans="1:4" ht="16" x14ac:dyDescent="0.2">
      <c r="A44" s="1376" t="s">
        <v>1136</v>
      </c>
      <c r="B44" s="1376" t="s">
        <v>1137</v>
      </c>
      <c r="C44" s="1376" t="s">
        <v>1138</v>
      </c>
      <c r="D44" s="1376" t="s">
        <v>1139</v>
      </c>
    </row>
    <row r="45" spans="1:4" ht="16" x14ac:dyDescent="0.2">
      <c r="A45" s="1376" t="s">
        <v>1140</v>
      </c>
      <c r="B45" s="1376" t="s">
        <v>1141</v>
      </c>
      <c r="C45" s="1376" t="s">
        <v>1142</v>
      </c>
      <c r="D45" s="1376" t="s">
        <v>1143</v>
      </c>
    </row>
    <row r="46" spans="1:4" ht="16" x14ac:dyDescent="0.2">
      <c r="A46" s="1376" t="s">
        <v>1144</v>
      </c>
      <c r="B46" s="1376" t="s">
        <v>1145</v>
      </c>
      <c r="C46" s="1376" t="s">
        <v>1146</v>
      </c>
      <c r="D46" s="1376" t="s">
        <v>1147</v>
      </c>
    </row>
    <row r="47" spans="1:4" ht="16" x14ac:dyDescent="0.2">
      <c r="A47" s="1376" t="s">
        <v>1148</v>
      </c>
      <c r="B47" s="1376" t="s">
        <v>1148</v>
      </c>
      <c r="C47" s="1376" t="s">
        <v>1148</v>
      </c>
      <c r="D47" s="1376" t="s">
        <v>1149</v>
      </c>
    </row>
    <row r="48" spans="1:4" ht="16" x14ac:dyDescent="0.2">
      <c r="A48" s="1376" t="s">
        <v>1150</v>
      </c>
      <c r="B48" s="1376" t="s">
        <v>1150</v>
      </c>
      <c r="C48" s="1376" t="s">
        <v>1150</v>
      </c>
      <c r="D48" s="1376" t="s">
        <v>1151</v>
      </c>
    </row>
    <row r="49" spans="1:4" ht="16" x14ac:dyDescent="0.2">
      <c r="A49" s="1376" t="s">
        <v>1152</v>
      </c>
      <c r="B49" s="1376" t="s">
        <v>1153</v>
      </c>
      <c r="C49" s="1376" t="s">
        <v>1154</v>
      </c>
      <c r="D49" s="1376" t="s">
        <v>1155</v>
      </c>
    </row>
    <row r="50" spans="1:4" ht="16" x14ac:dyDescent="0.2">
      <c r="A50" s="1376" t="s">
        <v>1156</v>
      </c>
      <c r="B50" s="1376" t="s">
        <v>1157</v>
      </c>
      <c r="C50" s="1376" t="s">
        <v>1158</v>
      </c>
      <c r="D50" s="1376" t="s">
        <v>1159</v>
      </c>
    </row>
    <row r="51" spans="1:4" ht="16" x14ac:dyDescent="0.2">
      <c r="A51" s="1376" t="s">
        <v>1160</v>
      </c>
      <c r="B51" s="1376" t="s">
        <v>1161</v>
      </c>
      <c r="C51" s="1376" t="s">
        <v>1162</v>
      </c>
      <c r="D51" s="1376" t="s">
        <v>1163</v>
      </c>
    </row>
    <row r="52" spans="1:4" ht="16" x14ac:dyDescent="0.2">
      <c r="A52" s="1376" t="s">
        <v>1164</v>
      </c>
      <c r="B52" s="1376" t="s">
        <v>1165</v>
      </c>
      <c r="C52" s="1376" t="s">
        <v>1164</v>
      </c>
      <c r="D52" s="1376" t="s">
        <v>1166</v>
      </c>
    </row>
    <row r="53" spans="1:4" ht="16" x14ac:dyDescent="0.2">
      <c r="A53" s="1376" t="s">
        <v>1167</v>
      </c>
      <c r="B53" s="1376" t="s">
        <v>1168</v>
      </c>
      <c r="C53" s="1376" t="s">
        <v>1169</v>
      </c>
      <c r="D53" s="1376" t="s">
        <v>1170</v>
      </c>
    </row>
    <row r="54" spans="1:4" ht="16" x14ac:dyDescent="0.2">
      <c r="A54" s="1376" t="s">
        <v>1171</v>
      </c>
      <c r="B54" s="1376" t="s">
        <v>1171</v>
      </c>
      <c r="C54" s="1376" t="s">
        <v>1171</v>
      </c>
      <c r="D54" s="1376" t="s">
        <v>1172</v>
      </c>
    </row>
    <row r="55" spans="1:4" ht="16" x14ac:dyDescent="0.2">
      <c r="A55" s="1376" t="s">
        <v>1173</v>
      </c>
      <c r="B55" s="1376" t="s">
        <v>1173</v>
      </c>
      <c r="C55" s="1376" t="s">
        <v>1173</v>
      </c>
      <c r="D55" s="1376" t="s">
        <v>1174</v>
      </c>
    </row>
    <row r="56" spans="1:4" ht="16" x14ac:dyDescent="0.2">
      <c r="A56" s="1376" t="s">
        <v>1175</v>
      </c>
      <c r="B56" s="1376" t="s">
        <v>1175</v>
      </c>
      <c r="C56" s="1376" t="s">
        <v>1175</v>
      </c>
      <c r="D56" s="1376" t="s">
        <v>1176</v>
      </c>
    </row>
    <row r="57" spans="1:4" ht="16" x14ac:dyDescent="0.2">
      <c r="A57" s="1376" t="s">
        <v>1177</v>
      </c>
      <c r="B57" s="1376" t="s">
        <v>1177</v>
      </c>
      <c r="C57" s="1376" t="s">
        <v>1177</v>
      </c>
      <c r="D57" s="1376" t="s">
        <v>1178</v>
      </c>
    </row>
    <row r="58" spans="1:4" ht="16" x14ac:dyDescent="0.2">
      <c r="A58" s="1376" t="s">
        <v>1179</v>
      </c>
      <c r="B58" s="1376" t="s">
        <v>1179</v>
      </c>
      <c r="C58" s="1376" t="s">
        <v>1179</v>
      </c>
      <c r="D58" s="1376" t="s">
        <v>1180</v>
      </c>
    </row>
    <row r="59" spans="1:4" ht="16" x14ac:dyDescent="0.2">
      <c r="A59" s="1376" t="s">
        <v>1181</v>
      </c>
      <c r="B59" s="1376" t="s">
        <v>1182</v>
      </c>
      <c r="C59" s="1376" t="s">
        <v>1183</v>
      </c>
      <c r="D59" s="1376" t="s">
        <v>1184</v>
      </c>
    </row>
    <row r="60" spans="1:4" ht="16" x14ac:dyDescent="0.2">
      <c r="A60" s="1376" t="s">
        <v>1185</v>
      </c>
      <c r="B60" s="1376" t="s">
        <v>1185</v>
      </c>
      <c r="C60" s="1376" t="s">
        <v>1185</v>
      </c>
      <c r="D60" s="1376" t="s">
        <v>1186</v>
      </c>
    </row>
    <row r="61" spans="1:4" ht="16" x14ac:dyDescent="0.2">
      <c r="A61" s="1376" t="s">
        <v>1187</v>
      </c>
      <c r="B61" s="1376" t="s">
        <v>1188</v>
      </c>
      <c r="C61" s="1376" t="s">
        <v>1187</v>
      </c>
      <c r="D61" s="1376" t="s">
        <v>1189</v>
      </c>
    </row>
    <row r="62" spans="1:4" ht="16" x14ac:dyDescent="0.2">
      <c r="A62" s="1376" t="s">
        <v>1190</v>
      </c>
      <c r="B62" s="1376" t="s">
        <v>1191</v>
      </c>
      <c r="C62" s="1376" t="s">
        <v>1192</v>
      </c>
      <c r="D62" s="1376" t="s">
        <v>1193</v>
      </c>
    </row>
    <row r="63" spans="1:4" ht="16" x14ac:dyDescent="0.2">
      <c r="A63" s="1376" t="s">
        <v>1194</v>
      </c>
      <c r="B63" s="1376" t="s">
        <v>1195</v>
      </c>
      <c r="C63" s="1376" t="s">
        <v>1194</v>
      </c>
      <c r="D63" s="1376" t="s">
        <v>1196</v>
      </c>
    </row>
    <row r="64" spans="1:4" ht="16" x14ac:dyDescent="0.2">
      <c r="A64" s="1376" t="s">
        <v>1197</v>
      </c>
      <c r="B64" s="1376" t="s">
        <v>1197</v>
      </c>
      <c r="C64" s="1376" t="s">
        <v>1197</v>
      </c>
      <c r="D64" s="1376" t="s">
        <v>1198</v>
      </c>
    </row>
    <row r="65" spans="1:4" ht="16" x14ac:dyDescent="0.2">
      <c r="A65" s="1376" t="s">
        <v>1199</v>
      </c>
      <c r="B65" s="1376" t="s">
        <v>1199</v>
      </c>
      <c r="C65" s="1376" t="s">
        <v>1199</v>
      </c>
      <c r="D65" s="1376" t="s">
        <v>1200</v>
      </c>
    </row>
    <row r="66" spans="1:4" ht="16" x14ac:dyDescent="0.2">
      <c r="A66" s="1376" t="s">
        <v>1201</v>
      </c>
      <c r="B66" s="1376" t="s">
        <v>1201</v>
      </c>
      <c r="C66" s="1376" t="s">
        <v>1201</v>
      </c>
      <c r="D66" s="1376" t="s">
        <v>1202</v>
      </c>
    </row>
    <row r="67" spans="1:4" ht="16" x14ac:dyDescent="0.2">
      <c r="A67" s="1376" t="s">
        <v>1203</v>
      </c>
      <c r="B67" s="1376" t="s">
        <v>1204</v>
      </c>
      <c r="C67" s="1376" t="s">
        <v>1205</v>
      </c>
      <c r="D67" s="1376" t="s">
        <v>1206</v>
      </c>
    </row>
    <row r="68" spans="1:4" ht="16" x14ac:dyDescent="0.2">
      <c r="A68" s="1376" t="s">
        <v>1207</v>
      </c>
      <c r="B68" s="1376" t="s">
        <v>1207</v>
      </c>
      <c r="C68" s="1376" t="s">
        <v>1208</v>
      </c>
      <c r="D68" s="1376" t="s">
        <v>1209</v>
      </c>
    </row>
    <row r="69" spans="1:4" ht="16" x14ac:dyDescent="0.2">
      <c r="A69" s="1376" t="s">
        <v>1210</v>
      </c>
      <c r="B69" s="1376" t="s">
        <v>1210</v>
      </c>
      <c r="C69" s="1376" t="s">
        <v>1211</v>
      </c>
      <c r="D69" s="1376" t="s">
        <v>1212</v>
      </c>
    </row>
    <row r="70" spans="1:4" ht="16" x14ac:dyDescent="0.2">
      <c r="A70" s="1376" t="s">
        <v>1213</v>
      </c>
      <c r="B70" s="1376" t="s">
        <v>1213</v>
      </c>
      <c r="C70" s="1376" t="s">
        <v>1214</v>
      </c>
      <c r="D70" s="1376" t="s">
        <v>1215</v>
      </c>
    </row>
    <row r="71" spans="1:4" ht="16" x14ac:dyDescent="0.2">
      <c r="A71" s="1376" t="s">
        <v>1216</v>
      </c>
      <c r="B71" s="1376" t="s">
        <v>1217</v>
      </c>
      <c r="C71" s="1376" t="s">
        <v>1218</v>
      </c>
      <c r="D71" s="1376" t="s">
        <v>1219</v>
      </c>
    </row>
    <row r="72" spans="1:4" ht="16" x14ac:dyDescent="0.2">
      <c r="A72" s="1376" t="s">
        <v>1220</v>
      </c>
      <c r="B72" s="1376" t="s">
        <v>1220</v>
      </c>
      <c r="C72" s="1376" t="s">
        <v>1221</v>
      </c>
      <c r="D72" s="1376" t="s">
        <v>1222</v>
      </c>
    </row>
    <row r="73" spans="1:4" ht="16" x14ac:dyDescent="0.2">
      <c r="A73" s="1376" t="s">
        <v>1223</v>
      </c>
      <c r="B73" s="1376" t="s">
        <v>1224</v>
      </c>
      <c r="C73" s="1376" t="s">
        <v>1225</v>
      </c>
      <c r="D73" s="1376" t="s">
        <v>1226</v>
      </c>
    </row>
    <row r="74" spans="1:4" ht="16" x14ac:dyDescent="0.2">
      <c r="A74" s="1376" t="s">
        <v>1227</v>
      </c>
      <c r="B74" s="1376" t="s">
        <v>1227</v>
      </c>
      <c r="C74" s="1376" t="s">
        <v>1227</v>
      </c>
      <c r="D74" s="1376" t="s">
        <v>1228</v>
      </c>
    </row>
    <row r="75" spans="1:4" ht="16" x14ac:dyDescent="0.2">
      <c r="A75" s="1376" t="s">
        <v>1229</v>
      </c>
      <c r="B75" s="1376" t="s">
        <v>1229</v>
      </c>
      <c r="C75" s="1376" t="s">
        <v>1229</v>
      </c>
      <c r="D75" s="1376" t="s">
        <v>1230</v>
      </c>
    </row>
    <row r="76" spans="1:4" ht="16" x14ac:dyDescent="0.2">
      <c r="A76" s="1376" t="s">
        <v>1231</v>
      </c>
      <c r="B76" s="1376" t="s">
        <v>1231</v>
      </c>
      <c r="C76" s="1376" t="s">
        <v>1231</v>
      </c>
      <c r="D76" s="1376" t="s">
        <v>1232</v>
      </c>
    </row>
    <row r="77" spans="1:4" ht="16" x14ac:dyDescent="0.2">
      <c r="A77" s="1376" t="s">
        <v>1233</v>
      </c>
      <c r="B77" s="1376" t="s">
        <v>1234</v>
      </c>
      <c r="C77" s="1376" t="s">
        <v>1233</v>
      </c>
      <c r="D77" s="1376" t="s">
        <v>1235</v>
      </c>
    </row>
    <row r="78" spans="1:4" ht="16" x14ac:dyDescent="0.2">
      <c r="A78" s="1376" t="s">
        <v>1236</v>
      </c>
      <c r="B78" s="1376" t="s">
        <v>1236</v>
      </c>
      <c r="C78" s="1376" t="s">
        <v>1236</v>
      </c>
      <c r="D78" s="1376" t="s">
        <v>1237</v>
      </c>
    </row>
    <row r="79" spans="1:4" ht="16" x14ac:dyDescent="0.2">
      <c r="A79" s="1376" t="s">
        <v>1238</v>
      </c>
      <c r="B79" s="1376" t="s">
        <v>1238</v>
      </c>
      <c r="C79" s="1376" t="s">
        <v>1239</v>
      </c>
      <c r="D79" s="1376" t="s">
        <v>1240</v>
      </c>
    </row>
    <row r="80" spans="1:4" ht="16" x14ac:dyDescent="0.2">
      <c r="A80" s="1376" t="s">
        <v>1241</v>
      </c>
      <c r="B80" s="1376" t="s">
        <v>1242</v>
      </c>
      <c r="C80" s="1376" t="s">
        <v>1241</v>
      </c>
      <c r="D80" s="1376" t="s">
        <v>1243</v>
      </c>
    </row>
    <row r="81" spans="1:4" ht="16" x14ac:dyDescent="0.2">
      <c r="A81" s="1376" t="s">
        <v>1244</v>
      </c>
      <c r="B81" s="1376" t="s">
        <v>1244</v>
      </c>
      <c r="C81" s="1376" t="s">
        <v>1244</v>
      </c>
      <c r="D81" s="1376" t="s">
        <v>1245</v>
      </c>
    </row>
    <row r="82" spans="1:4" ht="16" x14ac:dyDescent="0.2">
      <c r="A82" s="1376" t="s">
        <v>1246</v>
      </c>
      <c r="B82" s="1376" t="s">
        <v>1247</v>
      </c>
      <c r="C82" s="1376" t="s">
        <v>1246</v>
      </c>
      <c r="D82" s="1376" t="s">
        <v>1248</v>
      </c>
    </row>
    <row r="83" spans="1:4" ht="16" x14ac:dyDescent="0.2">
      <c r="A83" s="1376" t="s">
        <v>1249</v>
      </c>
      <c r="B83" s="1376" t="s">
        <v>1250</v>
      </c>
      <c r="C83" s="1376" t="s">
        <v>1251</v>
      </c>
      <c r="D83" s="1376" t="s">
        <v>1252</v>
      </c>
    </row>
    <row r="84" spans="1:4" ht="16" x14ac:dyDescent="0.2">
      <c r="A84" s="1376" t="s">
        <v>1253</v>
      </c>
      <c r="B84" s="1376" t="s">
        <v>1254</v>
      </c>
      <c r="C84" s="1376" t="s">
        <v>1255</v>
      </c>
      <c r="D84" s="1376" t="s">
        <v>1256</v>
      </c>
    </row>
    <row r="85" spans="1:4" ht="16" x14ac:dyDescent="0.2">
      <c r="A85" s="1376" t="s">
        <v>1257</v>
      </c>
      <c r="B85" s="1376" t="s">
        <v>1257</v>
      </c>
      <c r="C85" s="1376" t="s">
        <v>1258</v>
      </c>
      <c r="D85" s="1376" t="s">
        <v>1259</v>
      </c>
    </row>
    <row r="86" spans="1:4" ht="16" x14ac:dyDescent="0.2">
      <c r="A86" s="1376" t="s">
        <v>1260</v>
      </c>
      <c r="B86" s="1376" t="s">
        <v>1261</v>
      </c>
      <c r="C86" s="1376" t="s">
        <v>1262</v>
      </c>
      <c r="D86" s="1376" t="s">
        <v>1263</v>
      </c>
    </row>
    <row r="87" spans="1:4" ht="16" x14ac:dyDescent="0.2">
      <c r="A87" s="1376" t="s">
        <v>1264</v>
      </c>
      <c r="B87" s="1376" t="s">
        <v>1265</v>
      </c>
      <c r="C87" s="1376" t="s">
        <v>1266</v>
      </c>
      <c r="D87" s="1376" t="s">
        <v>1267</v>
      </c>
    </row>
    <row r="88" spans="1:4" ht="16" x14ac:dyDescent="0.2">
      <c r="A88" s="1376" t="s">
        <v>1268</v>
      </c>
      <c r="B88" s="1376" t="s">
        <v>1269</v>
      </c>
      <c r="C88" s="1376" t="s">
        <v>1270</v>
      </c>
      <c r="D88" s="1376" t="s">
        <v>1271</v>
      </c>
    </row>
    <row r="89" spans="1:4" ht="16" x14ac:dyDescent="0.2">
      <c r="A89" s="1376" t="s">
        <v>1272</v>
      </c>
      <c r="B89" s="1376" t="s">
        <v>1273</v>
      </c>
      <c r="C89" s="1376" t="s">
        <v>1274</v>
      </c>
      <c r="D89" s="1376" t="s">
        <v>1275</v>
      </c>
    </row>
    <row r="90" spans="1:4" ht="16" x14ac:dyDescent="0.2">
      <c r="A90" s="1376" t="s">
        <v>1276</v>
      </c>
      <c r="B90" s="1376" t="s">
        <v>1277</v>
      </c>
      <c r="C90" s="1376" t="s">
        <v>1278</v>
      </c>
      <c r="D90" s="1376" t="s">
        <v>1279</v>
      </c>
    </row>
    <row r="91" spans="1:4" ht="16" x14ac:dyDescent="0.2">
      <c r="A91" s="1376" t="s">
        <v>1280</v>
      </c>
      <c r="B91" s="1376" t="s">
        <v>1281</v>
      </c>
      <c r="C91" s="1376" t="s">
        <v>1282</v>
      </c>
      <c r="D91" s="1376" t="s">
        <v>1283</v>
      </c>
    </row>
    <row r="92" spans="1:4" ht="16" x14ac:dyDescent="0.2">
      <c r="A92" s="1376" t="s">
        <v>1284</v>
      </c>
      <c r="B92" s="1376" t="s">
        <v>1285</v>
      </c>
      <c r="C92" s="1376" t="s">
        <v>1284</v>
      </c>
      <c r="D92" s="1376" t="s">
        <v>1286</v>
      </c>
    </row>
    <row r="93" spans="1:4" ht="16" x14ac:dyDescent="0.2">
      <c r="A93" s="1376" t="s">
        <v>1287</v>
      </c>
      <c r="B93" s="1376" t="s">
        <v>1287</v>
      </c>
      <c r="C93" s="1376" t="s">
        <v>1288</v>
      </c>
      <c r="D93" s="1376" t="s">
        <v>1289</v>
      </c>
    </row>
    <row r="94" spans="1:4" ht="16" x14ac:dyDescent="0.2">
      <c r="A94" s="1376" t="s">
        <v>1290</v>
      </c>
      <c r="B94" s="1376" t="s">
        <v>1291</v>
      </c>
      <c r="C94" s="1376" t="s">
        <v>1292</v>
      </c>
      <c r="D94" s="1376" t="s">
        <v>1293</v>
      </c>
    </row>
    <row r="95" spans="1:4" ht="16" x14ac:dyDescent="0.2">
      <c r="A95" s="1376" t="s">
        <v>1294</v>
      </c>
      <c r="B95" s="1376" t="s">
        <v>1294</v>
      </c>
      <c r="C95" s="1376" t="s">
        <v>1294</v>
      </c>
      <c r="D95" s="1376" t="s">
        <v>1295</v>
      </c>
    </row>
    <row r="96" spans="1:4" ht="16" x14ac:dyDescent="0.2">
      <c r="A96" s="1376" t="s">
        <v>1296</v>
      </c>
      <c r="B96" s="1376" t="s">
        <v>1297</v>
      </c>
      <c r="C96" s="1376" t="s">
        <v>1298</v>
      </c>
      <c r="D96" s="1376" t="s">
        <v>1299</v>
      </c>
    </row>
    <row r="97" spans="1:4" ht="16" x14ac:dyDescent="0.2">
      <c r="A97" s="1376" t="s">
        <v>1300</v>
      </c>
      <c r="B97" s="1376" t="s">
        <v>1300</v>
      </c>
      <c r="C97" s="1376" t="s">
        <v>1300</v>
      </c>
      <c r="D97" s="1376" t="s">
        <v>1301</v>
      </c>
    </row>
    <row r="98" spans="1:4" ht="16" x14ac:dyDescent="0.2">
      <c r="A98" s="1376" t="s">
        <v>1302</v>
      </c>
      <c r="B98" s="1376" t="s">
        <v>1302</v>
      </c>
      <c r="C98" s="1376" t="s">
        <v>1303</v>
      </c>
      <c r="D98" s="1376" t="s">
        <v>1304</v>
      </c>
    </row>
    <row r="99" spans="1:4" ht="16" x14ac:dyDescent="0.2">
      <c r="A99" s="1376" t="s">
        <v>1305</v>
      </c>
      <c r="B99" s="1376" t="s">
        <v>1305</v>
      </c>
      <c r="C99" s="1376" t="s">
        <v>1305</v>
      </c>
      <c r="D99" s="1376" t="s">
        <v>1306</v>
      </c>
    </row>
    <row r="100" spans="1:4" ht="16" x14ac:dyDescent="0.2">
      <c r="A100" s="1376" t="s">
        <v>1307</v>
      </c>
      <c r="B100" s="1376" t="s">
        <v>1307</v>
      </c>
      <c r="C100" s="1376" t="s">
        <v>1307</v>
      </c>
      <c r="D100" s="1376" t="s">
        <v>1308</v>
      </c>
    </row>
    <row r="101" spans="1:4" ht="16" x14ac:dyDescent="0.2">
      <c r="A101" s="1376" t="s">
        <v>1309</v>
      </c>
      <c r="B101" s="1376" t="s">
        <v>1309</v>
      </c>
      <c r="C101" s="1376" t="s">
        <v>1309</v>
      </c>
      <c r="D101" s="1376" t="s">
        <v>1310</v>
      </c>
    </row>
    <row r="102" spans="1:4" ht="16" x14ac:dyDescent="0.2">
      <c r="A102" s="1376" t="s">
        <v>1311</v>
      </c>
      <c r="B102" s="1376" t="s">
        <v>1312</v>
      </c>
      <c r="C102" s="1376" t="s">
        <v>1313</v>
      </c>
      <c r="D102" s="1376" t="s">
        <v>1314</v>
      </c>
    </row>
    <row r="103" spans="1:4" ht="16" x14ac:dyDescent="0.2">
      <c r="A103" s="1376" t="s">
        <v>1315</v>
      </c>
      <c r="B103" s="1376" t="s">
        <v>1316</v>
      </c>
      <c r="C103" s="1376" t="s">
        <v>1317</v>
      </c>
      <c r="D103" s="1376" t="s">
        <v>1318</v>
      </c>
    </row>
    <row r="104" spans="1:4" ht="16" x14ac:dyDescent="0.2">
      <c r="A104" s="1376" t="s">
        <v>1319</v>
      </c>
      <c r="B104" s="1376" t="s">
        <v>1319</v>
      </c>
      <c r="C104" s="1376" t="s">
        <v>1319</v>
      </c>
      <c r="D104" s="1376" t="s">
        <v>1320</v>
      </c>
    </row>
    <row r="105" spans="1:4" ht="16" x14ac:dyDescent="0.2">
      <c r="A105" s="1376" t="s">
        <v>1321</v>
      </c>
      <c r="B105" s="1376" t="s">
        <v>1322</v>
      </c>
      <c r="C105" s="1376" t="s">
        <v>1323</v>
      </c>
      <c r="D105" s="1376" t="s">
        <v>1324</v>
      </c>
    </row>
    <row r="106" spans="1:4" ht="16" x14ac:dyDescent="0.2">
      <c r="A106" s="1376" t="s">
        <v>1325</v>
      </c>
      <c r="B106" s="1376" t="s">
        <v>1326</v>
      </c>
      <c r="C106" s="1376" t="s">
        <v>1325</v>
      </c>
      <c r="D106" s="1376" t="s">
        <v>1327</v>
      </c>
    </row>
    <row r="107" spans="1:4" ht="16" x14ac:dyDescent="0.2">
      <c r="A107" s="1376" t="s">
        <v>1328</v>
      </c>
      <c r="B107" s="1376" t="s">
        <v>1329</v>
      </c>
      <c r="C107" s="1376" t="s">
        <v>1330</v>
      </c>
      <c r="D107" s="1376" t="s">
        <v>1331</v>
      </c>
    </row>
    <row r="108" spans="1:4" ht="16" x14ac:dyDescent="0.2">
      <c r="A108" s="1376" t="s">
        <v>1332</v>
      </c>
      <c r="B108" s="1376" t="s">
        <v>1333</v>
      </c>
      <c r="C108" s="1376" t="s">
        <v>1334</v>
      </c>
      <c r="D108" s="1376" t="s">
        <v>1335</v>
      </c>
    </row>
    <row r="109" spans="1:4" ht="16" x14ac:dyDescent="0.2">
      <c r="A109" s="1376" t="s">
        <v>1336</v>
      </c>
      <c r="B109" s="1376" t="s">
        <v>1337</v>
      </c>
      <c r="C109" s="1376" t="s">
        <v>1338</v>
      </c>
      <c r="D109" s="1376" t="s">
        <v>1339</v>
      </c>
    </row>
    <row r="110" spans="1:4" ht="16" x14ac:dyDescent="0.2">
      <c r="A110" s="1376" t="s">
        <v>1340</v>
      </c>
      <c r="B110" s="1376" t="s">
        <v>1341</v>
      </c>
      <c r="C110" s="1376" t="s">
        <v>1342</v>
      </c>
      <c r="D110" s="1376" t="s">
        <v>1343</v>
      </c>
    </row>
    <row r="111" spans="1:4" ht="16" x14ac:dyDescent="0.2">
      <c r="A111" s="1376" t="s">
        <v>1344</v>
      </c>
      <c r="B111" s="1376" t="s">
        <v>1345</v>
      </c>
      <c r="C111" s="1376" t="s">
        <v>1346</v>
      </c>
      <c r="D111" s="1376" t="s">
        <v>1347</v>
      </c>
    </row>
    <row r="112" spans="1:4" ht="16" x14ac:dyDescent="0.2">
      <c r="A112" s="1376" t="s">
        <v>1348</v>
      </c>
      <c r="B112" s="1376" t="s">
        <v>1349</v>
      </c>
      <c r="C112" s="1376" t="s">
        <v>1350</v>
      </c>
      <c r="D112" s="1376" t="s">
        <v>1351</v>
      </c>
    </row>
    <row r="113" spans="1:4" ht="16" x14ac:dyDescent="0.2">
      <c r="A113" s="1376" t="s">
        <v>1352</v>
      </c>
      <c r="B113" s="1376" t="s">
        <v>1353</v>
      </c>
      <c r="C113" s="1376" t="s">
        <v>1354</v>
      </c>
      <c r="D113" s="1376" t="s">
        <v>1355</v>
      </c>
    </row>
    <row r="114" spans="1:4" ht="16.5" customHeight="1" x14ac:dyDescent="0.2">
      <c r="A114" s="1376" t="s">
        <v>1356</v>
      </c>
      <c r="B114" s="1376" t="s">
        <v>1357</v>
      </c>
      <c r="C114" s="1376" t="s">
        <v>1356</v>
      </c>
      <c r="D114" s="1376" t="s">
        <v>1358</v>
      </c>
    </row>
    <row r="115" spans="1:4" ht="16" x14ac:dyDescent="0.2">
      <c r="A115" s="1376" t="s">
        <v>1359</v>
      </c>
      <c r="B115" s="1376" t="s">
        <v>1360</v>
      </c>
      <c r="C115" s="1376" t="s">
        <v>1361</v>
      </c>
      <c r="D115" s="1376" t="s">
        <v>1362</v>
      </c>
    </row>
    <row r="116" spans="1:4" ht="16" x14ac:dyDescent="0.2">
      <c r="A116" s="1376" t="s">
        <v>1363</v>
      </c>
      <c r="B116" s="1376" t="s">
        <v>1363</v>
      </c>
      <c r="C116" s="1376" t="s">
        <v>1363</v>
      </c>
      <c r="D116" s="1376" t="s">
        <v>1364</v>
      </c>
    </row>
    <row r="117" spans="1:4" ht="16" x14ac:dyDescent="0.2">
      <c r="A117" s="1376" t="s">
        <v>1365</v>
      </c>
      <c r="B117" s="1376" t="s">
        <v>1365</v>
      </c>
      <c r="C117" s="1376" t="s">
        <v>1366</v>
      </c>
      <c r="D117" s="1376" t="s">
        <v>1367</v>
      </c>
    </row>
    <row r="118" spans="1:4" ht="16" x14ac:dyDescent="0.2">
      <c r="A118" s="1376" t="s">
        <v>1368</v>
      </c>
      <c r="B118" s="1376" t="s">
        <v>1369</v>
      </c>
      <c r="C118" s="1376" t="s">
        <v>1370</v>
      </c>
      <c r="D118" s="1376" t="s">
        <v>1371</v>
      </c>
    </row>
    <row r="119" spans="1:4" ht="16" x14ac:dyDescent="0.2">
      <c r="A119" s="1376" t="s">
        <v>1372</v>
      </c>
      <c r="B119" s="1376" t="s">
        <v>1372</v>
      </c>
      <c r="C119" s="1376" t="s">
        <v>1372</v>
      </c>
      <c r="D119" s="1376" t="s">
        <v>1373</v>
      </c>
    </row>
    <row r="120" spans="1:4" ht="16" x14ac:dyDescent="0.2">
      <c r="A120" s="1376" t="s">
        <v>1374</v>
      </c>
      <c r="B120" s="1376" t="s">
        <v>1374</v>
      </c>
      <c r="C120" s="1376" t="s">
        <v>1374</v>
      </c>
      <c r="D120" s="1376" t="s">
        <v>1375</v>
      </c>
    </row>
    <row r="121" spans="1:4" ht="16" x14ac:dyDescent="0.2">
      <c r="A121" s="1376" t="s">
        <v>1376</v>
      </c>
      <c r="B121" s="1376" t="s">
        <v>1377</v>
      </c>
      <c r="C121" s="1376" t="s">
        <v>1376</v>
      </c>
      <c r="D121" s="1376" t="s">
        <v>1378</v>
      </c>
    </row>
    <row r="122" spans="1:4" ht="16" x14ac:dyDescent="0.2">
      <c r="A122" s="1376" t="s">
        <v>1379</v>
      </c>
      <c r="B122" s="1376" t="s">
        <v>1379</v>
      </c>
      <c r="C122" s="1376" t="s">
        <v>1379</v>
      </c>
      <c r="D122" s="1376" t="s">
        <v>1380</v>
      </c>
    </row>
    <row r="123" spans="1:4" ht="16" x14ac:dyDescent="0.2">
      <c r="A123" s="1376" t="s">
        <v>1381</v>
      </c>
      <c r="B123" s="1376" t="s">
        <v>1382</v>
      </c>
      <c r="C123" s="1376" t="s">
        <v>1383</v>
      </c>
      <c r="D123" s="1376" t="s">
        <v>1384</v>
      </c>
    </row>
    <row r="124" spans="1:4" ht="16" x14ac:dyDescent="0.2">
      <c r="A124" s="1376" t="s">
        <v>1385</v>
      </c>
      <c r="B124" s="1376" t="s">
        <v>1385</v>
      </c>
      <c r="C124" s="1376" t="s">
        <v>1385</v>
      </c>
      <c r="D124" s="1376" t="s">
        <v>1386</v>
      </c>
    </row>
    <row r="125" spans="1:4" ht="16" x14ac:dyDescent="0.2">
      <c r="A125" s="1376" t="s">
        <v>1387</v>
      </c>
      <c r="B125" s="1376" t="s">
        <v>1388</v>
      </c>
      <c r="C125" s="1376" t="s">
        <v>1387</v>
      </c>
      <c r="D125" s="1376" t="s">
        <v>1389</v>
      </c>
    </row>
    <row r="126" spans="1:4" ht="16" x14ac:dyDescent="0.2">
      <c r="A126" s="1376" t="s">
        <v>1390</v>
      </c>
      <c r="B126" s="1376" t="s">
        <v>1391</v>
      </c>
      <c r="C126" s="1376" t="s">
        <v>1390</v>
      </c>
      <c r="D126" s="1376" t="s">
        <v>1392</v>
      </c>
    </row>
    <row r="127" spans="1:4" ht="16" x14ac:dyDescent="0.2">
      <c r="A127" s="1376" t="s">
        <v>1393</v>
      </c>
      <c r="B127" s="1376" t="s">
        <v>1393</v>
      </c>
      <c r="C127" s="1376" t="s">
        <v>1394</v>
      </c>
      <c r="D127" s="1376" t="s">
        <v>1395</v>
      </c>
    </row>
    <row r="128" spans="1:4" ht="16" x14ac:dyDescent="0.2">
      <c r="A128" s="1376" t="s">
        <v>1396</v>
      </c>
      <c r="B128" s="1376" t="s">
        <v>1397</v>
      </c>
      <c r="C128" s="1376" t="s">
        <v>1398</v>
      </c>
      <c r="D128" s="1376" t="s">
        <v>1399</v>
      </c>
    </row>
    <row r="129" spans="1:4" ht="16" x14ac:dyDescent="0.2">
      <c r="A129" s="1376" t="s">
        <v>1400</v>
      </c>
      <c r="B129" s="1376" t="s">
        <v>1401</v>
      </c>
      <c r="C129" s="1376" t="s">
        <v>1402</v>
      </c>
      <c r="D129" s="1376" t="s">
        <v>1403</v>
      </c>
    </row>
    <row r="130" spans="1:4" ht="16" x14ac:dyDescent="0.2">
      <c r="A130" s="1376" t="s">
        <v>1404</v>
      </c>
      <c r="B130" s="1376" t="s">
        <v>1405</v>
      </c>
      <c r="C130" s="1376" t="s">
        <v>1406</v>
      </c>
      <c r="D130" s="1376" t="s">
        <v>1407</v>
      </c>
    </row>
    <row r="131" spans="1:4" ht="16" x14ac:dyDescent="0.2">
      <c r="A131" s="1376" t="s">
        <v>1408</v>
      </c>
      <c r="B131" s="1376" t="s">
        <v>1409</v>
      </c>
      <c r="C131" s="1376" t="s">
        <v>1408</v>
      </c>
      <c r="D131" s="1376" t="s">
        <v>1410</v>
      </c>
    </row>
    <row r="132" spans="1:4" ht="16" x14ac:dyDescent="0.2">
      <c r="A132" s="1376" t="s">
        <v>1411</v>
      </c>
      <c r="B132" s="1376" t="s">
        <v>1411</v>
      </c>
      <c r="C132" s="1376" t="s">
        <v>1411</v>
      </c>
      <c r="D132" s="1376" t="s">
        <v>1412</v>
      </c>
    </row>
    <row r="133" spans="1:4" ht="16" x14ac:dyDescent="0.2">
      <c r="A133" s="1376" t="s">
        <v>1413</v>
      </c>
      <c r="B133" s="1376" t="s">
        <v>1414</v>
      </c>
      <c r="C133" s="1376" t="s">
        <v>1413</v>
      </c>
      <c r="D133" s="1376" t="s">
        <v>1415</v>
      </c>
    </row>
    <row r="134" spans="1:4" ht="16" x14ac:dyDescent="0.2">
      <c r="A134" s="1376" t="s">
        <v>1416</v>
      </c>
      <c r="B134" s="1376" t="s">
        <v>1417</v>
      </c>
      <c r="C134" s="1376" t="s">
        <v>1418</v>
      </c>
      <c r="D134" s="1376" t="s">
        <v>1419</v>
      </c>
    </row>
    <row r="135" spans="1:4" ht="16" x14ac:dyDescent="0.2">
      <c r="A135" s="1376" t="s">
        <v>1420</v>
      </c>
      <c r="B135" s="1376" t="s">
        <v>1421</v>
      </c>
      <c r="C135" s="1376" t="s">
        <v>1420</v>
      </c>
      <c r="D135" s="1376" t="s">
        <v>1422</v>
      </c>
    </row>
    <row r="136" spans="1:4" ht="16" x14ac:dyDescent="0.2">
      <c r="A136" s="1376" t="s">
        <v>1423</v>
      </c>
      <c r="B136" s="1376" t="s">
        <v>1424</v>
      </c>
      <c r="C136" s="1376" t="s">
        <v>1425</v>
      </c>
      <c r="D136" s="1376" t="s">
        <v>1426</v>
      </c>
    </row>
    <row r="137" spans="1:4" ht="16" x14ac:dyDescent="0.2">
      <c r="A137" s="1376" t="s">
        <v>1427</v>
      </c>
      <c r="B137" s="1376" t="s">
        <v>1428</v>
      </c>
      <c r="C137" s="1376" t="s">
        <v>1429</v>
      </c>
      <c r="D137" s="1376" t="s">
        <v>1430</v>
      </c>
    </row>
    <row r="138" spans="1:4" ht="16" x14ac:dyDescent="0.2">
      <c r="A138" s="1376" t="s">
        <v>1431</v>
      </c>
      <c r="B138" s="1376" t="s">
        <v>1432</v>
      </c>
      <c r="C138" s="1376" t="s">
        <v>1431</v>
      </c>
      <c r="D138" s="1376" t="s">
        <v>1433</v>
      </c>
    </row>
  </sheetData>
  <sortState xmlns:xlrd2="http://schemas.microsoft.com/office/spreadsheetml/2017/richdata2" ref="A2:D138">
    <sortCondition ref="D2:D1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F7AC1-3200-4A18-BB07-280A94E90067}">
  <sheetPr>
    <tabColor rgb="FFFFFF00"/>
  </sheetPr>
  <dimension ref="B2:B9"/>
  <sheetViews>
    <sheetView workbookViewId="0">
      <selection activeCell="B9" sqref="B9"/>
    </sheetView>
  </sheetViews>
  <sheetFormatPr baseColWidth="10" defaultColWidth="8.83203125" defaultRowHeight="13" x14ac:dyDescent="0.15"/>
  <cols>
    <col min="2" max="2" width="106.83203125" customWidth="1"/>
  </cols>
  <sheetData>
    <row r="2" spans="2:2" ht="24" x14ac:dyDescent="0.3">
      <c r="B2" s="1377" t="s">
        <v>11</v>
      </c>
    </row>
    <row r="4" spans="2:2" ht="14" x14ac:dyDescent="0.2">
      <c r="B4" s="1391" t="s">
        <v>12</v>
      </c>
    </row>
    <row r="7" spans="2:2" ht="24" x14ac:dyDescent="0.3">
      <c r="B7" s="1377" t="s">
        <v>13</v>
      </c>
    </row>
    <row r="9" spans="2:2" ht="14" x14ac:dyDescent="0.2">
      <c r="B9" s="1391" t="s">
        <v>14</v>
      </c>
    </row>
  </sheetData>
  <hyperlinks>
    <hyperlink ref="B4" r:id="rId1" xr:uid="{C2DE275F-5BDA-4F4B-92B9-E39B3FCAB2F0}"/>
    <hyperlink ref="B9" r:id="rId2" xr:uid="{A24CAFB2-7838-46D7-82FF-6BAE0495EE6B}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6833-38DC-4722-B281-DC9C17333F91}">
  <sheetPr>
    <pageSetUpPr fitToPage="1"/>
  </sheetPr>
  <dimension ref="A1:AC148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4" sqref="B4:H4"/>
    </sheetView>
  </sheetViews>
  <sheetFormatPr baseColWidth="10" defaultColWidth="8.83203125" defaultRowHeight="16" x14ac:dyDescent="0.2"/>
  <cols>
    <col min="1" max="1" width="11.1640625" style="940" customWidth="1"/>
    <col min="2" max="2" width="43.6640625" style="940" customWidth="1"/>
    <col min="3" max="3" width="9.1640625" style="940" customWidth="1"/>
    <col min="4" max="9" width="12" style="940" customWidth="1"/>
    <col min="10" max="10" width="49.5" style="940" customWidth="1"/>
    <col min="11" max="11" width="12.83203125" style="940" customWidth="1"/>
    <col min="12" max="12" width="22.1640625" style="940" customWidth="1"/>
    <col min="13" max="13" width="14.6640625" style="940" customWidth="1"/>
    <col min="14" max="14" width="20.6640625" style="940" customWidth="1"/>
    <col min="15" max="15" width="39" style="940" customWidth="1"/>
    <col min="16" max="16" width="9.6640625" style="940" customWidth="1"/>
    <col min="17" max="17" width="11.1640625" style="940" customWidth="1"/>
    <col min="18" max="18" width="19.5" style="940" customWidth="1"/>
    <col min="266" max="266" width="9.6640625" customWidth="1"/>
    <col min="267" max="267" width="9.1640625" customWidth="1"/>
    <col min="268" max="268" width="43.6640625" customWidth="1"/>
    <col min="269" max="269" width="9.6640625" customWidth="1"/>
    <col min="270" max="270" width="11.1640625" customWidth="1"/>
    <col min="271" max="271" width="19.5" customWidth="1"/>
    <col min="272" max="272" width="14.6640625" customWidth="1"/>
    <col min="273" max="273" width="20.6640625" customWidth="1"/>
    <col min="274" max="274" width="129.83203125" customWidth="1"/>
    <col min="522" max="522" width="9.6640625" customWidth="1"/>
    <col min="523" max="523" width="9.1640625" customWidth="1"/>
    <col min="524" max="524" width="43.6640625" customWidth="1"/>
    <col min="525" max="525" width="9.6640625" customWidth="1"/>
    <col min="526" max="526" width="11.1640625" customWidth="1"/>
    <col min="527" max="527" width="19.5" customWidth="1"/>
    <col min="528" max="528" width="14.6640625" customWidth="1"/>
    <col min="529" max="529" width="20.6640625" customWidth="1"/>
    <col min="530" max="530" width="129.83203125" customWidth="1"/>
    <col min="778" max="778" width="9.6640625" customWidth="1"/>
    <col min="779" max="779" width="9.1640625" customWidth="1"/>
    <col min="780" max="780" width="43.6640625" customWidth="1"/>
    <col min="781" max="781" width="9.6640625" customWidth="1"/>
    <col min="782" max="782" width="11.1640625" customWidth="1"/>
    <col min="783" max="783" width="19.5" customWidth="1"/>
    <col min="784" max="784" width="14.6640625" customWidth="1"/>
    <col min="785" max="785" width="20.6640625" customWidth="1"/>
    <col min="786" max="786" width="129.83203125" customWidth="1"/>
    <col min="1034" max="1034" width="9.6640625" customWidth="1"/>
    <col min="1035" max="1035" width="9.1640625" customWidth="1"/>
    <col min="1036" max="1036" width="43.6640625" customWidth="1"/>
    <col min="1037" max="1037" width="9.6640625" customWidth="1"/>
    <col min="1038" max="1038" width="11.1640625" customWidth="1"/>
    <col min="1039" max="1039" width="19.5" customWidth="1"/>
    <col min="1040" max="1040" width="14.6640625" customWidth="1"/>
    <col min="1041" max="1041" width="20.6640625" customWidth="1"/>
    <col min="1042" max="1042" width="129.83203125" customWidth="1"/>
    <col min="1290" max="1290" width="9.6640625" customWidth="1"/>
    <col min="1291" max="1291" width="9.1640625" customWidth="1"/>
    <col min="1292" max="1292" width="43.6640625" customWidth="1"/>
    <col min="1293" max="1293" width="9.6640625" customWidth="1"/>
    <col min="1294" max="1294" width="11.1640625" customWidth="1"/>
    <col min="1295" max="1295" width="19.5" customWidth="1"/>
    <col min="1296" max="1296" width="14.6640625" customWidth="1"/>
    <col min="1297" max="1297" width="20.6640625" customWidth="1"/>
    <col min="1298" max="1298" width="129.83203125" customWidth="1"/>
    <col min="1546" max="1546" width="9.6640625" customWidth="1"/>
    <col min="1547" max="1547" width="9.1640625" customWidth="1"/>
    <col min="1548" max="1548" width="43.6640625" customWidth="1"/>
    <col min="1549" max="1549" width="9.6640625" customWidth="1"/>
    <col min="1550" max="1550" width="11.1640625" customWidth="1"/>
    <col min="1551" max="1551" width="19.5" customWidth="1"/>
    <col min="1552" max="1552" width="14.6640625" customWidth="1"/>
    <col min="1553" max="1553" width="20.6640625" customWidth="1"/>
    <col min="1554" max="1554" width="129.83203125" customWidth="1"/>
    <col min="1802" max="1802" width="9.6640625" customWidth="1"/>
    <col min="1803" max="1803" width="9.1640625" customWidth="1"/>
    <col min="1804" max="1804" width="43.6640625" customWidth="1"/>
    <col min="1805" max="1805" width="9.6640625" customWidth="1"/>
    <col min="1806" max="1806" width="11.1640625" customWidth="1"/>
    <col min="1807" max="1807" width="19.5" customWidth="1"/>
    <col min="1808" max="1808" width="14.6640625" customWidth="1"/>
    <col min="1809" max="1809" width="20.6640625" customWidth="1"/>
    <col min="1810" max="1810" width="129.83203125" customWidth="1"/>
    <col min="2058" max="2058" width="9.6640625" customWidth="1"/>
    <col min="2059" max="2059" width="9.1640625" customWidth="1"/>
    <col min="2060" max="2060" width="43.6640625" customWidth="1"/>
    <col min="2061" max="2061" width="9.6640625" customWidth="1"/>
    <col min="2062" max="2062" width="11.1640625" customWidth="1"/>
    <col min="2063" max="2063" width="19.5" customWidth="1"/>
    <col min="2064" max="2064" width="14.6640625" customWidth="1"/>
    <col min="2065" max="2065" width="20.6640625" customWidth="1"/>
    <col min="2066" max="2066" width="129.83203125" customWidth="1"/>
    <col min="2314" max="2314" width="9.6640625" customWidth="1"/>
    <col min="2315" max="2315" width="9.1640625" customWidth="1"/>
    <col min="2316" max="2316" width="43.6640625" customWidth="1"/>
    <col min="2317" max="2317" width="9.6640625" customWidth="1"/>
    <col min="2318" max="2318" width="11.1640625" customWidth="1"/>
    <col min="2319" max="2319" width="19.5" customWidth="1"/>
    <col min="2320" max="2320" width="14.6640625" customWidth="1"/>
    <col min="2321" max="2321" width="20.6640625" customWidth="1"/>
    <col min="2322" max="2322" width="129.83203125" customWidth="1"/>
    <col min="2570" max="2570" width="9.6640625" customWidth="1"/>
    <col min="2571" max="2571" width="9.1640625" customWidth="1"/>
    <col min="2572" max="2572" width="43.6640625" customWidth="1"/>
    <col min="2573" max="2573" width="9.6640625" customWidth="1"/>
    <col min="2574" max="2574" width="11.1640625" customWidth="1"/>
    <col min="2575" max="2575" width="19.5" customWidth="1"/>
    <col min="2576" max="2576" width="14.6640625" customWidth="1"/>
    <col min="2577" max="2577" width="20.6640625" customWidth="1"/>
    <col min="2578" max="2578" width="129.83203125" customWidth="1"/>
    <col min="2826" max="2826" width="9.6640625" customWidth="1"/>
    <col min="2827" max="2827" width="9.1640625" customWidth="1"/>
    <col min="2828" max="2828" width="43.6640625" customWidth="1"/>
    <col min="2829" max="2829" width="9.6640625" customWidth="1"/>
    <col min="2830" max="2830" width="11.1640625" customWidth="1"/>
    <col min="2831" max="2831" width="19.5" customWidth="1"/>
    <col min="2832" max="2832" width="14.6640625" customWidth="1"/>
    <col min="2833" max="2833" width="20.6640625" customWidth="1"/>
    <col min="2834" max="2834" width="129.83203125" customWidth="1"/>
    <col min="3082" max="3082" width="9.6640625" customWidth="1"/>
    <col min="3083" max="3083" width="9.1640625" customWidth="1"/>
    <col min="3084" max="3084" width="43.6640625" customWidth="1"/>
    <col min="3085" max="3085" width="9.6640625" customWidth="1"/>
    <col min="3086" max="3086" width="11.1640625" customWidth="1"/>
    <col min="3087" max="3087" width="19.5" customWidth="1"/>
    <col min="3088" max="3088" width="14.6640625" customWidth="1"/>
    <col min="3089" max="3089" width="20.6640625" customWidth="1"/>
    <col min="3090" max="3090" width="129.83203125" customWidth="1"/>
    <col min="3338" max="3338" width="9.6640625" customWidth="1"/>
    <col min="3339" max="3339" width="9.1640625" customWidth="1"/>
    <col min="3340" max="3340" width="43.6640625" customWidth="1"/>
    <col min="3341" max="3341" width="9.6640625" customWidth="1"/>
    <col min="3342" max="3342" width="11.1640625" customWidth="1"/>
    <col min="3343" max="3343" width="19.5" customWidth="1"/>
    <col min="3344" max="3344" width="14.6640625" customWidth="1"/>
    <col min="3345" max="3345" width="20.6640625" customWidth="1"/>
    <col min="3346" max="3346" width="129.83203125" customWidth="1"/>
    <col min="3594" max="3594" width="9.6640625" customWidth="1"/>
    <col min="3595" max="3595" width="9.1640625" customWidth="1"/>
    <col min="3596" max="3596" width="43.6640625" customWidth="1"/>
    <col min="3597" max="3597" width="9.6640625" customWidth="1"/>
    <col min="3598" max="3598" width="11.1640625" customWidth="1"/>
    <col min="3599" max="3599" width="19.5" customWidth="1"/>
    <col min="3600" max="3600" width="14.6640625" customWidth="1"/>
    <col min="3601" max="3601" width="20.6640625" customWidth="1"/>
    <col min="3602" max="3602" width="129.83203125" customWidth="1"/>
    <col min="3850" max="3850" width="9.6640625" customWidth="1"/>
    <col min="3851" max="3851" width="9.1640625" customWidth="1"/>
    <col min="3852" max="3852" width="43.6640625" customWidth="1"/>
    <col min="3853" max="3853" width="9.6640625" customWidth="1"/>
    <col min="3854" max="3854" width="11.1640625" customWidth="1"/>
    <col min="3855" max="3855" width="19.5" customWidth="1"/>
    <col min="3856" max="3856" width="14.6640625" customWidth="1"/>
    <col min="3857" max="3857" width="20.6640625" customWidth="1"/>
    <col min="3858" max="3858" width="129.83203125" customWidth="1"/>
    <col min="4106" max="4106" width="9.6640625" customWidth="1"/>
    <col min="4107" max="4107" width="9.1640625" customWidth="1"/>
    <col min="4108" max="4108" width="43.6640625" customWidth="1"/>
    <col min="4109" max="4109" width="9.6640625" customWidth="1"/>
    <col min="4110" max="4110" width="11.1640625" customWidth="1"/>
    <col min="4111" max="4111" width="19.5" customWidth="1"/>
    <col min="4112" max="4112" width="14.6640625" customWidth="1"/>
    <col min="4113" max="4113" width="20.6640625" customWidth="1"/>
    <col min="4114" max="4114" width="129.83203125" customWidth="1"/>
    <col min="4362" max="4362" width="9.6640625" customWidth="1"/>
    <col min="4363" max="4363" width="9.1640625" customWidth="1"/>
    <col min="4364" max="4364" width="43.6640625" customWidth="1"/>
    <col min="4365" max="4365" width="9.6640625" customWidth="1"/>
    <col min="4366" max="4366" width="11.1640625" customWidth="1"/>
    <col min="4367" max="4367" width="19.5" customWidth="1"/>
    <col min="4368" max="4368" width="14.6640625" customWidth="1"/>
    <col min="4369" max="4369" width="20.6640625" customWidth="1"/>
    <col min="4370" max="4370" width="129.83203125" customWidth="1"/>
    <col min="4618" max="4618" width="9.6640625" customWidth="1"/>
    <col min="4619" max="4619" width="9.1640625" customWidth="1"/>
    <col min="4620" max="4620" width="43.6640625" customWidth="1"/>
    <col min="4621" max="4621" width="9.6640625" customWidth="1"/>
    <col min="4622" max="4622" width="11.1640625" customWidth="1"/>
    <col min="4623" max="4623" width="19.5" customWidth="1"/>
    <col min="4624" max="4624" width="14.6640625" customWidth="1"/>
    <col min="4625" max="4625" width="20.6640625" customWidth="1"/>
    <col min="4626" max="4626" width="129.83203125" customWidth="1"/>
    <col min="4874" max="4874" width="9.6640625" customWidth="1"/>
    <col min="4875" max="4875" width="9.1640625" customWidth="1"/>
    <col min="4876" max="4876" width="43.6640625" customWidth="1"/>
    <col min="4877" max="4877" width="9.6640625" customWidth="1"/>
    <col min="4878" max="4878" width="11.1640625" customWidth="1"/>
    <col min="4879" max="4879" width="19.5" customWidth="1"/>
    <col min="4880" max="4880" width="14.6640625" customWidth="1"/>
    <col min="4881" max="4881" width="20.6640625" customWidth="1"/>
    <col min="4882" max="4882" width="129.83203125" customWidth="1"/>
    <col min="5130" max="5130" width="9.6640625" customWidth="1"/>
    <col min="5131" max="5131" width="9.1640625" customWidth="1"/>
    <col min="5132" max="5132" width="43.6640625" customWidth="1"/>
    <col min="5133" max="5133" width="9.6640625" customWidth="1"/>
    <col min="5134" max="5134" width="11.1640625" customWidth="1"/>
    <col min="5135" max="5135" width="19.5" customWidth="1"/>
    <col min="5136" max="5136" width="14.6640625" customWidth="1"/>
    <col min="5137" max="5137" width="20.6640625" customWidth="1"/>
    <col min="5138" max="5138" width="129.83203125" customWidth="1"/>
    <col min="5386" max="5386" width="9.6640625" customWidth="1"/>
    <col min="5387" max="5387" width="9.1640625" customWidth="1"/>
    <col min="5388" max="5388" width="43.6640625" customWidth="1"/>
    <col min="5389" max="5389" width="9.6640625" customWidth="1"/>
    <col min="5390" max="5390" width="11.1640625" customWidth="1"/>
    <col min="5391" max="5391" width="19.5" customWidth="1"/>
    <col min="5392" max="5392" width="14.6640625" customWidth="1"/>
    <col min="5393" max="5393" width="20.6640625" customWidth="1"/>
    <col min="5394" max="5394" width="129.83203125" customWidth="1"/>
    <col min="5642" max="5642" width="9.6640625" customWidth="1"/>
    <col min="5643" max="5643" width="9.1640625" customWidth="1"/>
    <col min="5644" max="5644" width="43.6640625" customWidth="1"/>
    <col min="5645" max="5645" width="9.6640625" customWidth="1"/>
    <col min="5646" max="5646" width="11.1640625" customWidth="1"/>
    <col min="5647" max="5647" width="19.5" customWidth="1"/>
    <col min="5648" max="5648" width="14.6640625" customWidth="1"/>
    <col min="5649" max="5649" width="20.6640625" customWidth="1"/>
    <col min="5650" max="5650" width="129.83203125" customWidth="1"/>
    <col min="5898" max="5898" width="9.6640625" customWidth="1"/>
    <col min="5899" max="5899" width="9.1640625" customWidth="1"/>
    <col min="5900" max="5900" width="43.6640625" customWidth="1"/>
    <col min="5901" max="5901" width="9.6640625" customWidth="1"/>
    <col min="5902" max="5902" width="11.1640625" customWidth="1"/>
    <col min="5903" max="5903" width="19.5" customWidth="1"/>
    <col min="5904" max="5904" width="14.6640625" customWidth="1"/>
    <col min="5905" max="5905" width="20.6640625" customWidth="1"/>
    <col min="5906" max="5906" width="129.83203125" customWidth="1"/>
    <col min="6154" max="6154" width="9.6640625" customWidth="1"/>
    <col min="6155" max="6155" width="9.1640625" customWidth="1"/>
    <col min="6156" max="6156" width="43.6640625" customWidth="1"/>
    <col min="6157" max="6157" width="9.6640625" customWidth="1"/>
    <col min="6158" max="6158" width="11.1640625" customWidth="1"/>
    <col min="6159" max="6159" width="19.5" customWidth="1"/>
    <col min="6160" max="6160" width="14.6640625" customWidth="1"/>
    <col min="6161" max="6161" width="20.6640625" customWidth="1"/>
    <col min="6162" max="6162" width="129.83203125" customWidth="1"/>
    <col min="6410" max="6410" width="9.6640625" customWidth="1"/>
    <col min="6411" max="6411" width="9.1640625" customWidth="1"/>
    <col min="6412" max="6412" width="43.6640625" customWidth="1"/>
    <col min="6413" max="6413" width="9.6640625" customWidth="1"/>
    <col min="6414" max="6414" width="11.1640625" customWidth="1"/>
    <col min="6415" max="6415" width="19.5" customWidth="1"/>
    <col min="6416" max="6416" width="14.6640625" customWidth="1"/>
    <col min="6417" max="6417" width="20.6640625" customWidth="1"/>
    <col min="6418" max="6418" width="129.83203125" customWidth="1"/>
    <col min="6666" max="6666" width="9.6640625" customWidth="1"/>
    <col min="6667" max="6667" width="9.1640625" customWidth="1"/>
    <col min="6668" max="6668" width="43.6640625" customWidth="1"/>
    <col min="6669" max="6669" width="9.6640625" customWidth="1"/>
    <col min="6670" max="6670" width="11.1640625" customWidth="1"/>
    <col min="6671" max="6671" width="19.5" customWidth="1"/>
    <col min="6672" max="6672" width="14.6640625" customWidth="1"/>
    <col min="6673" max="6673" width="20.6640625" customWidth="1"/>
    <col min="6674" max="6674" width="129.83203125" customWidth="1"/>
    <col min="6922" max="6922" width="9.6640625" customWidth="1"/>
    <col min="6923" max="6923" width="9.1640625" customWidth="1"/>
    <col min="6924" max="6924" width="43.6640625" customWidth="1"/>
    <col min="6925" max="6925" width="9.6640625" customWidth="1"/>
    <col min="6926" max="6926" width="11.1640625" customWidth="1"/>
    <col min="6927" max="6927" width="19.5" customWidth="1"/>
    <col min="6928" max="6928" width="14.6640625" customWidth="1"/>
    <col min="6929" max="6929" width="20.6640625" customWidth="1"/>
    <col min="6930" max="6930" width="129.83203125" customWidth="1"/>
    <col min="7178" max="7178" width="9.6640625" customWidth="1"/>
    <col min="7179" max="7179" width="9.1640625" customWidth="1"/>
    <col min="7180" max="7180" width="43.6640625" customWidth="1"/>
    <col min="7181" max="7181" width="9.6640625" customWidth="1"/>
    <col min="7182" max="7182" width="11.1640625" customWidth="1"/>
    <col min="7183" max="7183" width="19.5" customWidth="1"/>
    <col min="7184" max="7184" width="14.6640625" customWidth="1"/>
    <col min="7185" max="7185" width="20.6640625" customWidth="1"/>
    <col min="7186" max="7186" width="129.83203125" customWidth="1"/>
    <col min="7434" max="7434" width="9.6640625" customWidth="1"/>
    <col min="7435" max="7435" width="9.1640625" customWidth="1"/>
    <col min="7436" max="7436" width="43.6640625" customWidth="1"/>
    <col min="7437" max="7437" width="9.6640625" customWidth="1"/>
    <col min="7438" max="7438" width="11.1640625" customWidth="1"/>
    <col min="7439" max="7439" width="19.5" customWidth="1"/>
    <col min="7440" max="7440" width="14.6640625" customWidth="1"/>
    <col min="7441" max="7441" width="20.6640625" customWidth="1"/>
    <col min="7442" max="7442" width="129.83203125" customWidth="1"/>
    <col min="7690" max="7690" width="9.6640625" customWidth="1"/>
    <col min="7691" max="7691" width="9.1640625" customWidth="1"/>
    <col min="7692" max="7692" width="43.6640625" customWidth="1"/>
    <col min="7693" max="7693" width="9.6640625" customWidth="1"/>
    <col min="7694" max="7694" width="11.1640625" customWidth="1"/>
    <col min="7695" max="7695" width="19.5" customWidth="1"/>
    <col min="7696" max="7696" width="14.6640625" customWidth="1"/>
    <col min="7697" max="7697" width="20.6640625" customWidth="1"/>
    <col min="7698" max="7698" width="129.83203125" customWidth="1"/>
    <col min="7946" max="7946" width="9.6640625" customWidth="1"/>
    <col min="7947" max="7947" width="9.1640625" customWidth="1"/>
    <col min="7948" max="7948" width="43.6640625" customWidth="1"/>
    <col min="7949" max="7949" width="9.6640625" customWidth="1"/>
    <col min="7950" max="7950" width="11.1640625" customWidth="1"/>
    <col min="7951" max="7951" width="19.5" customWidth="1"/>
    <col min="7952" max="7952" width="14.6640625" customWidth="1"/>
    <col min="7953" max="7953" width="20.6640625" customWidth="1"/>
    <col min="7954" max="7954" width="129.83203125" customWidth="1"/>
    <col min="8202" max="8202" width="9.6640625" customWidth="1"/>
    <col min="8203" max="8203" width="9.1640625" customWidth="1"/>
    <col min="8204" max="8204" width="43.6640625" customWidth="1"/>
    <col min="8205" max="8205" width="9.6640625" customWidth="1"/>
    <col min="8206" max="8206" width="11.1640625" customWidth="1"/>
    <col min="8207" max="8207" width="19.5" customWidth="1"/>
    <col min="8208" max="8208" width="14.6640625" customWidth="1"/>
    <col min="8209" max="8209" width="20.6640625" customWidth="1"/>
    <col min="8210" max="8210" width="129.83203125" customWidth="1"/>
    <col min="8458" max="8458" width="9.6640625" customWidth="1"/>
    <col min="8459" max="8459" width="9.1640625" customWidth="1"/>
    <col min="8460" max="8460" width="43.6640625" customWidth="1"/>
    <col min="8461" max="8461" width="9.6640625" customWidth="1"/>
    <col min="8462" max="8462" width="11.1640625" customWidth="1"/>
    <col min="8463" max="8463" width="19.5" customWidth="1"/>
    <col min="8464" max="8464" width="14.6640625" customWidth="1"/>
    <col min="8465" max="8465" width="20.6640625" customWidth="1"/>
    <col min="8466" max="8466" width="129.83203125" customWidth="1"/>
    <col min="8714" max="8714" width="9.6640625" customWidth="1"/>
    <col min="8715" max="8715" width="9.1640625" customWidth="1"/>
    <col min="8716" max="8716" width="43.6640625" customWidth="1"/>
    <col min="8717" max="8717" width="9.6640625" customWidth="1"/>
    <col min="8718" max="8718" width="11.1640625" customWidth="1"/>
    <col min="8719" max="8719" width="19.5" customWidth="1"/>
    <col min="8720" max="8720" width="14.6640625" customWidth="1"/>
    <col min="8721" max="8721" width="20.6640625" customWidth="1"/>
    <col min="8722" max="8722" width="129.83203125" customWidth="1"/>
    <col min="8970" max="8970" width="9.6640625" customWidth="1"/>
    <col min="8971" max="8971" width="9.1640625" customWidth="1"/>
    <col min="8972" max="8972" width="43.6640625" customWidth="1"/>
    <col min="8973" max="8973" width="9.6640625" customWidth="1"/>
    <col min="8974" max="8974" width="11.1640625" customWidth="1"/>
    <col min="8975" max="8975" width="19.5" customWidth="1"/>
    <col min="8976" max="8976" width="14.6640625" customWidth="1"/>
    <col min="8977" max="8977" width="20.6640625" customWidth="1"/>
    <col min="8978" max="8978" width="129.83203125" customWidth="1"/>
    <col min="9226" max="9226" width="9.6640625" customWidth="1"/>
    <col min="9227" max="9227" width="9.1640625" customWidth="1"/>
    <col min="9228" max="9228" width="43.6640625" customWidth="1"/>
    <col min="9229" max="9229" width="9.6640625" customWidth="1"/>
    <col min="9230" max="9230" width="11.1640625" customWidth="1"/>
    <col min="9231" max="9231" width="19.5" customWidth="1"/>
    <col min="9232" max="9232" width="14.6640625" customWidth="1"/>
    <col min="9233" max="9233" width="20.6640625" customWidth="1"/>
    <col min="9234" max="9234" width="129.83203125" customWidth="1"/>
    <col min="9482" max="9482" width="9.6640625" customWidth="1"/>
    <col min="9483" max="9483" width="9.1640625" customWidth="1"/>
    <col min="9484" max="9484" width="43.6640625" customWidth="1"/>
    <col min="9485" max="9485" width="9.6640625" customWidth="1"/>
    <col min="9486" max="9486" width="11.1640625" customWidth="1"/>
    <col min="9487" max="9487" width="19.5" customWidth="1"/>
    <col min="9488" max="9488" width="14.6640625" customWidth="1"/>
    <col min="9489" max="9489" width="20.6640625" customWidth="1"/>
    <col min="9490" max="9490" width="129.83203125" customWidth="1"/>
    <col min="9738" max="9738" width="9.6640625" customWidth="1"/>
    <col min="9739" max="9739" width="9.1640625" customWidth="1"/>
    <col min="9740" max="9740" width="43.6640625" customWidth="1"/>
    <col min="9741" max="9741" width="9.6640625" customWidth="1"/>
    <col min="9742" max="9742" width="11.1640625" customWidth="1"/>
    <col min="9743" max="9743" width="19.5" customWidth="1"/>
    <col min="9744" max="9744" width="14.6640625" customWidth="1"/>
    <col min="9745" max="9745" width="20.6640625" customWidth="1"/>
    <col min="9746" max="9746" width="129.83203125" customWidth="1"/>
    <col min="9994" max="9994" width="9.6640625" customWidth="1"/>
    <col min="9995" max="9995" width="9.1640625" customWidth="1"/>
    <col min="9996" max="9996" width="43.6640625" customWidth="1"/>
    <col min="9997" max="9997" width="9.6640625" customWidth="1"/>
    <col min="9998" max="9998" width="11.1640625" customWidth="1"/>
    <col min="9999" max="9999" width="19.5" customWidth="1"/>
    <col min="10000" max="10000" width="14.6640625" customWidth="1"/>
    <col min="10001" max="10001" width="20.6640625" customWidth="1"/>
    <col min="10002" max="10002" width="129.83203125" customWidth="1"/>
    <col min="10250" max="10250" width="9.6640625" customWidth="1"/>
    <col min="10251" max="10251" width="9.1640625" customWidth="1"/>
    <col min="10252" max="10252" width="43.6640625" customWidth="1"/>
    <col min="10253" max="10253" width="9.6640625" customWidth="1"/>
    <col min="10254" max="10254" width="11.1640625" customWidth="1"/>
    <col min="10255" max="10255" width="19.5" customWidth="1"/>
    <col min="10256" max="10256" width="14.6640625" customWidth="1"/>
    <col min="10257" max="10257" width="20.6640625" customWidth="1"/>
    <col min="10258" max="10258" width="129.83203125" customWidth="1"/>
    <col min="10506" max="10506" width="9.6640625" customWidth="1"/>
    <col min="10507" max="10507" width="9.1640625" customWidth="1"/>
    <col min="10508" max="10508" width="43.6640625" customWidth="1"/>
    <col min="10509" max="10509" width="9.6640625" customWidth="1"/>
    <col min="10510" max="10510" width="11.1640625" customWidth="1"/>
    <col min="10511" max="10511" width="19.5" customWidth="1"/>
    <col min="10512" max="10512" width="14.6640625" customWidth="1"/>
    <col min="10513" max="10513" width="20.6640625" customWidth="1"/>
    <col min="10514" max="10514" width="129.83203125" customWidth="1"/>
    <col min="10762" max="10762" width="9.6640625" customWidth="1"/>
    <col min="10763" max="10763" width="9.1640625" customWidth="1"/>
    <col min="10764" max="10764" width="43.6640625" customWidth="1"/>
    <col min="10765" max="10765" width="9.6640625" customWidth="1"/>
    <col min="10766" max="10766" width="11.1640625" customWidth="1"/>
    <col min="10767" max="10767" width="19.5" customWidth="1"/>
    <col min="10768" max="10768" width="14.6640625" customWidth="1"/>
    <col min="10769" max="10769" width="20.6640625" customWidth="1"/>
    <col min="10770" max="10770" width="129.83203125" customWidth="1"/>
    <col min="11018" max="11018" width="9.6640625" customWidth="1"/>
    <col min="11019" max="11019" width="9.1640625" customWidth="1"/>
    <col min="11020" max="11020" width="43.6640625" customWidth="1"/>
    <col min="11021" max="11021" width="9.6640625" customWidth="1"/>
    <col min="11022" max="11022" width="11.1640625" customWidth="1"/>
    <col min="11023" max="11023" width="19.5" customWidth="1"/>
    <col min="11024" max="11024" width="14.6640625" customWidth="1"/>
    <col min="11025" max="11025" width="20.6640625" customWidth="1"/>
    <col min="11026" max="11026" width="129.83203125" customWidth="1"/>
    <col min="11274" max="11274" width="9.6640625" customWidth="1"/>
    <col min="11275" max="11275" width="9.1640625" customWidth="1"/>
    <col min="11276" max="11276" width="43.6640625" customWidth="1"/>
    <col min="11277" max="11277" width="9.6640625" customWidth="1"/>
    <col min="11278" max="11278" width="11.1640625" customWidth="1"/>
    <col min="11279" max="11279" width="19.5" customWidth="1"/>
    <col min="11280" max="11280" width="14.6640625" customWidth="1"/>
    <col min="11281" max="11281" width="20.6640625" customWidth="1"/>
    <col min="11282" max="11282" width="129.83203125" customWidth="1"/>
    <col min="11530" max="11530" width="9.6640625" customWidth="1"/>
    <col min="11531" max="11531" width="9.1640625" customWidth="1"/>
    <col min="11532" max="11532" width="43.6640625" customWidth="1"/>
    <col min="11533" max="11533" width="9.6640625" customWidth="1"/>
    <col min="11534" max="11534" width="11.1640625" customWidth="1"/>
    <col min="11535" max="11535" width="19.5" customWidth="1"/>
    <col min="11536" max="11536" width="14.6640625" customWidth="1"/>
    <col min="11537" max="11537" width="20.6640625" customWidth="1"/>
    <col min="11538" max="11538" width="129.83203125" customWidth="1"/>
    <col min="11786" max="11786" width="9.6640625" customWidth="1"/>
    <col min="11787" max="11787" width="9.1640625" customWidth="1"/>
    <col min="11788" max="11788" width="43.6640625" customWidth="1"/>
    <col min="11789" max="11789" width="9.6640625" customWidth="1"/>
    <col min="11790" max="11790" width="11.1640625" customWidth="1"/>
    <col min="11791" max="11791" width="19.5" customWidth="1"/>
    <col min="11792" max="11792" width="14.6640625" customWidth="1"/>
    <col min="11793" max="11793" width="20.6640625" customWidth="1"/>
    <col min="11794" max="11794" width="129.83203125" customWidth="1"/>
    <col min="12042" max="12042" width="9.6640625" customWidth="1"/>
    <col min="12043" max="12043" width="9.1640625" customWidth="1"/>
    <col min="12044" max="12044" width="43.6640625" customWidth="1"/>
    <col min="12045" max="12045" width="9.6640625" customWidth="1"/>
    <col min="12046" max="12046" width="11.1640625" customWidth="1"/>
    <col min="12047" max="12047" width="19.5" customWidth="1"/>
    <col min="12048" max="12048" width="14.6640625" customWidth="1"/>
    <col min="12049" max="12049" width="20.6640625" customWidth="1"/>
    <col min="12050" max="12050" width="129.83203125" customWidth="1"/>
    <col min="12298" max="12298" width="9.6640625" customWidth="1"/>
    <col min="12299" max="12299" width="9.1640625" customWidth="1"/>
    <col min="12300" max="12300" width="43.6640625" customWidth="1"/>
    <col min="12301" max="12301" width="9.6640625" customWidth="1"/>
    <col min="12302" max="12302" width="11.1640625" customWidth="1"/>
    <col min="12303" max="12303" width="19.5" customWidth="1"/>
    <col min="12304" max="12304" width="14.6640625" customWidth="1"/>
    <col min="12305" max="12305" width="20.6640625" customWidth="1"/>
    <col min="12306" max="12306" width="129.83203125" customWidth="1"/>
    <col min="12554" max="12554" width="9.6640625" customWidth="1"/>
    <col min="12555" max="12555" width="9.1640625" customWidth="1"/>
    <col min="12556" max="12556" width="43.6640625" customWidth="1"/>
    <col min="12557" max="12557" width="9.6640625" customWidth="1"/>
    <col min="12558" max="12558" width="11.1640625" customWidth="1"/>
    <col min="12559" max="12559" width="19.5" customWidth="1"/>
    <col min="12560" max="12560" width="14.6640625" customWidth="1"/>
    <col min="12561" max="12561" width="20.6640625" customWidth="1"/>
    <col min="12562" max="12562" width="129.83203125" customWidth="1"/>
    <col min="12810" max="12810" width="9.6640625" customWidth="1"/>
    <col min="12811" max="12811" width="9.1640625" customWidth="1"/>
    <col min="12812" max="12812" width="43.6640625" customWidth="1"/>
    <col min="12813" max="12813" width="9.6640625" customWidth="1"/>
    <col min="12814" max="12814" width="11.1640625" customWidth="1"/>
    <col min="12815" max="12815" width="19.5" customWidth="1"/>
    <col min="12816" max="12816" width="14.6640625" customWidth="1"/>
    <col min="12817" max="12817" width="20.6640625" customWidth="1"/>
    <col min="12818" max="12818" width="129.83203125" customWidth="1"/>
    <col min="13066" max="13066" width="9.6640625" customWidth="1"/>
    <col min="13067" max="13067" width="9.1640625" customWidth="1"/>
    <col min="13068" max="13068" width="43.6640625" customWidth="1"/>
    <col min="13069" max="13069" width="9.6640625" customWidth="1"/>
    <col min="13070" max="13070" width="11.1640625" customWidth="1"/>
    <col min="13071" max="13071" width="19.5" customWidth="1"/>
    <col min="13072" max="13072" width="14.6640625" customWidth="1"/>
    <col min="13073" max="13073" width="20.6640625" customWidth="1"/>
    <col min="13074" max="13074" width="129.83203125" customWidth="1"/>
    <col min="13322" max="13322" width="9.6640625" customWidth="1"/>
    <col min="13323" max="13323" width="9.1640625" customWidth="1"/>
    <col min="13324" max="13324" width="43.6640625" customWidth="1"/>
    <col min="13325" max="13325" width="9.6640625" customWidth="1"/>
    <col min="13326" max="13326" width="11.1640625" customWidth="1"/>
    <col min="13327" max="13327" width="19.5" customWidth="1"/>
    <col min="13328" max="13328" width="14.6640625" customWidth="1"/>
    <col min="13329" max="13329" width="20.6640625" customWidth="1"/>
    <col min="13330" max="13330" width="129.83203125" customWidth="1"/>
    <col min="13578" max="13578" width="9.6640625" customWidth="1"/>
    <col min="13579" max="13579" width="9.1640625" customWidth="1"/>
    <col min="13580" max="13580" width="43.6640625" customWidth="1"/>
    <col min="13581" max="13581" width="9.6640625" customWidth="1"/>
    <col min="13582" max="13582" width="11.1640625" customWidth="1"/>
    <col min="13583" max="13583" width="19.5" customWidth="1"/>
    <col min="13584" max="13584" width="14.6640625" customWidth="1"/>
    <col min="13585" max="13585" width="20.6640625" customWidth="1"/>
    <col min="13586" max="13586" width="129.83203125" customWidth="1"/>
    <col min="13834" max="13834" width="9.6640625" customWidth="1"/>
    <col min="13835" max="13835" width="9.1640625" customWidth="1"/>
    <col min="13836" max="13836" width="43.6640625" customWidth="1"/>
    <col min="13837" max="13837" width="9.6640625" customWidth="1"/>
    <col min="13838" max="13838" width="11.1640625" customWidth="1"/>
    <col min="13839" max="13839" width="19.5" customWidth="1"/>
    <col min="13840" max="13840" width="14.6640625" customWidth="1"/>
    <col min="13841" max="13841" width="20.6640625" customWidth="1"/>
    <col min="13842" max="13842" width="129.83203125" customWidth="1"/>
    <col min="14090" max="14090" width="9.6640625" customWidth="1"/>
    <col min="14091" max="14091" width="9.1640625" customWidth="1"/>
    <col min="14092" max="14092" width="43.6640625" customWidth="1"/>
    <col min="14093" max="14093" width="9.6640625" customWidth="1"/>
    <col min="14094" max="14094" width="11.1640625" customWidth="1"/>
    <col min="14095" max="14095" width="19.5" customWidth="1"/>
    <col min="14096" max="14096" width="14.6640625" customWidth="1"/>
    <col min="14097" max="14097" width="20.6640625" customWidth="1"/>
    <col min="14098" max="14098" width="129.83203125" customWidth="1"/>
    <col min="14346" max="14346" width="9.6640625" customWidth="1"/>
    <col min="14347" max="14347" width="9.1640625" customWidth="1"/>
    <col min="14348" max="14348" width="43.6640625" customWidth="1"/>
    <col min="14349" max="14349" width="9.6640625" customWidth="1"/>
    <col min="14350" max="14350" width="11.1640625" customWidth="1"/>
    <col min="14351" max="14351" width="19.5" customWidth="1"/>
    <col min="14352" max="14352" width="14.6640625" customWidth="1"/>
    <col min="14353" max="14353" width="20.6640625" customWidth="1"/>
    <col min="14354" max="14354" width="129.83203125" customWidth="1"/>
    <col min="14602" max="14602" width="9.6640625" customWidth="1"/>
    <col min="14603" max="14603" width="9.1640625" customWidth="1"/>
    <col min="14604" max="14604" width="43.6640625" customWidth="1"/>
    <col min="14605" max="14605" width="9.6640625" customWidth="1"/>
    <col min="14606" max="14606" width="11.1640625" customWidth="1"/>
    <col min="14607" max="14607" width="19.5" customWidth="1"/>
    <col min="14608" max="14608" width="14.6640625" customWidth="1"/>
    <col min="14609" max="14609" width="20.6640625" customWidth="1"/>
    <col min="14610" max="14610" width="129.83203125" customWidth="1"/>
    <col min="14858" max="14858" width="9.6640625" customWidth="1"/>
    <col min="14859" max="14859" width="9.1640625" customWidth="1"/>
    <col min="14860" max="14860" width="43.6640625" customWidth="1"/>
    <col min="14861" max="14861" width="9.6640625" customWidth="1"/>
    <col min="14862" max="14862" width="11.1640625" customWidth="1"/>
    <col min="14863" max="14863" width="19.5" customWidth="1"/>
    <col min="14864" max="14864" width="14.6640625" customWidth="1"/>
    <col min="14865" max="14865" width="20.6640625" customWidth="1"/>
    <col min="14866" max="14866" width="129.83203125" customWidth="1"/>
    <col min="15114" max="15114" width="9.6640625" customWidth="1"/>
    <col min="15115" max="15115" width="9.1640625" customWidth="1"/>
    <col min="15116" max="15116" width="43.6640625" customWidth="1"/>
    <col min="15117" max="15117" width="9.6640625" customWidth="1"/>
    <col min="15118" max="15118" width="11.1640625" customWidth="1"/>
    <col min="15119" max="15119" width="19.5" customWidth="1"/>
    <col min="15120" max="15120" width="14.6640625" customWidth="1"/>
    <col min="15121" max="15121" width="20.6640625" customWidth="1"/>
    <col min="15122" max="15122" width="129.83203125" customWidth="1"/>
    <col min="15370" max="15370" width="9.6640625" customWidth="1"/>
    <col min="15371" max="15371" width="9.1640625" customWidth="1"/>
    <col min="15372" max="15372" width="43.6640625" customWidth="1"/>
    <col min="15373" max="15373" width="9.6640625" customWidth="1"/>
    <col min="15374" max="15374" width="11.1640625" customWidth="1"/>
    <col min="15375" max="15375" width="19.5" customWidth="1"/>
    <col min="15376" max="15376" width="14.6640625" customWidth="1"/>
    <col min="15377" max="15377" width="20.6640625" customWidth="1"/>
    <col min="15378" max="15378" width="129.83203125" customWidth="1"/>
    <col min="15626" max="15626" width="9.6640625" customWidth="1"/>
    <col min="15627" max="15627" width="9.1640625" customWidth="1"/>
    <col min="15628" max="15628" width="43.6640625" customWidth="1"/>
    <col min="15629" max="15629" width="9.6640625" customWidth="1"/>
    <col min="15630" max="15630" width="11.1640625" customWidth="1"/>
    <col min="15631" max="15631" width="19.5" customWidth="1"/>
    <col min="15632" max="15632" width="14.6640625" customWidth="1"/>
    <col min="15633" max="15633" width="20.6640625" customWidth="1"/>
    <col min="15634" max="15634" width="129.83203125" customWidth="1"/>
    <col min="15882" max="15882" width="9.6640625" customWidth="1"/>
    <col min="15883" max="15883" width="9.1640625" customWidth="1"/>
    <col min="15884" max="15884" width="43.6640625" customWidth="1"/>
    <col min="15885" max="15885" width="9.6640625" customWidth="1"/>
    <col min="15886" max="15886" width="11.1640625" customWidth="1"/>
    <col min="15887" max="15887" width="19.5" customWidth="1"/>
    <col min="15888" max="15888" width="14.6640625" customWidth="1"/>
    <col min="15889" max="15889" width="20.6640625" customWidth="1"/>
    <col min="15890" max="15890" width="129.83203125" customWidth="1"/>
    <col min="16138" max="16138" width="9.6640625" customWidth="1"/>
    <col min="16139" max="16139" width="9.1640625" customWidth="1"/>
    <col min="16140" max="16140" width="43.6640625" customWidth="1"/>
    <col min="16141" max="16141" width="9.6640625" customWidth="1"/>
    <col min="16142" max="16142" width="11.1640625" customWidth="1"/>
    <col min="16143" max="16143" width="19.5" customWidth="1"/>
    <col min="16144" max="16144" width="14.6640625" customWidth="1"/>
    <col min="16145" max="16145" width="20.6640625" customWidth="1"/>
    <col min="16146" max="16146" width="129.83203125" customWidth="1"/>
  </cols>
  <sheetData>
    <row r="1" spans="1:18" hidden="1" x14ac:dyDescent="0.2">
      <c r="A1" s="938"/>
      <c r="B1" s="939" t="s">
        <v>6</v>
      </c>
      <c r="C1" s="939"/>
      <c r="M1" s="941"/>
      <c r="P1" s="941"/>
      <c r="Q1" s="941"/>
      <c r="R1" s="942"/>
    </row>
    <row r="2" spans="1:18" s="947" customFormat="1" ht="11.5" hidden="1" customHeight="1" x14ac:dyDescent="0.3">
      <c r="A2" s="943"/>
      <c r="B2" s="1410" t="s">
        <v>15</v>
      </c>
      <c r="C2" s="1410"/>
      <c r="D2" s="1410"/>
      <c r="E2" s="1410"/>
      <c r="F2" s="1410"/>
      <c r="G2" s="1410"/>
      <c r="H2" s="1410"/>
      <c r="I2" s="944"/>
      <c r="J2" s="944"/>
      <c r="K2" s="944"/>
      <c r="L2" s="944"/>
      <c r="M2" s="945"/>
      <c r="N2" s="944"/>
      <c r="O2" s="944"/>
      <c r="P2" s="944"/>
      <c r="Q2" s="944"/>
      <c r="R2" s="946"/>
    </row>
    <row r="3" spans="1:18" s="947" customFormat="1" ht="11.5" hidden="1" customHeight="1" x14ac:dyDescent="0.3">
      <c r="A3" s="943"/>
      <c r="B3" s="1410"/>
      <c r="C3" s="1410"/>
      <c r="D3" s="1410"/>
      <c r="E3" s="1410"/>
      <c r="F3" s="1410"/>
      <c r="G3" s="1410"/>
      <c r="H3" s="1410"/>
      <c r="I3" s="944"/>
      <c r="J3" s="944"/>
      <c r="K3" s="944"/>
      <c r="L3" s="944"/>
      <c r="M3" s="945"/>
      <c r="N3" s="944"/>
      <c r="O3" s="944"/>
      <c r="P3" s="944"/>
      <c r="Q3" s="944"/>
      <c r="R3" s="946"/>
    </row>
    <row r="4" spans="1:18" ht="18" x14ac:dyDescent="0.2">
      <c r="A4" s="948"/>
      <c r="B4" s="1411" t="s">
        <v>16</v>
      </c>
      <c r="C4" s="1411"/>
      <c r="D4" s="1411"/>
      <c r="E4" s="1411"/>
      <c r="F4" s="1411"/>
      <c r="G4" s="1411"/>
      <c r="H4" s="1411"/>
      <c r="M4" s="949"/>
      <c r="R4" s="950"/>
    </row>
    <row r="5" spans="1:18" ht="18" x14ac:dyDescent="0.2">
      <c r="A5" s="948"/>
      <c r="B5" s="1411" t="s">
        <v>17</v>
      </c>
      <c r="C5" s="1411"/>
      <c r="D5" s="1411"/>
      <c r="E5" s="1411"/>
      <c r="F5" s="1411"/>
      <c r="G5" s="1411"/>
      <c r="H5" s="1411"/>
      <c r="M5" s="949"/>
      <c r="R5" s="950"/>
    </row>
    <row r="6" spans="1:18" x14ac:dyDescent="0.2">
      <c r="B6" s="1412" t="s">
        <v>18</v>
      </c>
      <c r="C6" s="1412"/>
      <c r="D6" s="1412"/>
      <c r="E6" s="1412"/>
      <c r="F6" s="1412"/>
      <c r="G6" s="1412"/>
      <c r="H6" s="1412"/>
      <c r="I6" s="951"/>
      <c r="J6" s="951"/>
      <c r="K6" s="951"/>
      <c r="L6" s="951"/>
      <c r="M6" s="951"/>
      <c r="O6" s="951"/>
      <c r="P6" s="951"/>
      <c r="Q6" s="951"/>
      <c r="R6" s="952"/>
    </row>
    <row r="7" spans="1:18" x14ac:dyDescent="0.2">
      <c r="B7" s="1413" t="s">
        <v>19</v>
      </c>
      <c r="C7" s="1413"/>
      <c r="D7" s="1413"/>
      <c r="E7" s="1413"/>
      <c r="F7" s="1413"/>
      <c r="G7" s="1413"/>
      <c r="H7" s="1413"/>
      <c r="I7" s="951"/>
      <c r="J7" s="951"/>
      <c r="K7" s="951"/>
      <c r="L7" s="951"/>
      <c r="M7" s="951"/>
      <c r="N7" s="951"/>
      <c r="O7" s="951"/>
      <c r="P7" s="951"/>
      <c r="Q7" s="951"/>
      <c r="R7" s="952"/>
    </row>
    <row r="8" spans="1:18" ht="17" thickBot="1" x14ac:dyDescent="0.25">
      <c r="A8" s="953"/>
      <c r="B8" s="1409" t="s">
        <v>20</v>
      </c>
      <c r="C8" s="1409"/>
      <c r="D8" s="1409"/>
      <c r="E8" s="1409"/>
      <c r="F8" s="1409"/>
      <c r="G8" s="1409"/>
      <c r="H8" s="1409"/>
      <c r="O8" s="953"/>
      <c r="Q8" s="953"/>
      <c r="R8" s="954"/>
    </row>
    <row r="9" spans="1:18" ht="25" customHeight="1" x14ac:dyDescent="0.15">
      <c r="A9" s="1414" t="s">
        <v>21</v>
      </c>
      <c r="B9" s="1414" t="s">
        <v>22</v>
      </c>
      <c r="C9" s="1417" t="s">
        <v>23</v>
      </c>
      <c r="D9" s="1420" t="s">
        <v>24</v>
      </c>
      <c r="E9" s="1420"/>
      <c r="F9" s="1420"/>
      <c r="G9" s="1420"/>
      <c r="H9" s="1420"/>
      <c r="I9" s="1420"/>
      <c r="J9" s="1421"/>
      <c r="K9" s="1422" t="s">
        <v>25</v>
      </c>
      <c r="L9" s="1423"/>
      <c r="M9" s="1449" t="s">
        <v>26</v>
      </c>
      <c r="N9" s="1432"/>
      <c r="O9" s="1433"/>
      <c r="P9" s="1431" t="s">
        <v>27</v>
      </c>
      <c r="Q9" s="1432"/>
      <c r="R9" s="1433"/>
    </row>
    <row r="10" spans="1:18" ht="42" x14ac:dyDescent="0.15">
      <c r="A10" s="1415"/>
      <c r="B10" s="1415"/>
      <c r="C10" s="1418"/>
      <c r="D10" s="1434" t="s">
        <v>28</v>
      </c>
      <c r="E10" s="1434"/>
      <c r="F10" s="1435"/>
      <c r="G10" s="1436" t="s">
        <v>29</v>
      </c>
      <c r="H10" s="1434"/>
      <c r="I10" s="1435"/>
      <c r="J10" s="1437" t="s">
        <v>30</v>
      </c>
      <c r="K10" s="956" t="s">
        <v>28</v>
      </c>
      <c r="L10" s="1440" t="s">
        <v>30</v>
      </c>
      <c r="M10" s="957" t="s">
        <v>28</v>
      </c>
      <c r="N10" s="958" t="s">
        <v>29</v>
      </c>
      <c r="O10" s="1443" t="s">
        <v>30</v>
      </c>
      <c r="P10" s="959" t="s">
        <v>28</v>
      </c>
      <c r="Q10" s="959" t="s">
        <v>31</v>
      </c>
      <c r="R10" s="960" t="s">
        <v>29</v>
      </c>
    </row>
    <row r="11" spans="1:18" ht="17" x14ac:dyDescent="0.15">
      <c r="A11" s="1415"/>
      <c r="B11" s="1415"/>
      <c r="C11" s="1418"/>
      <c r="D11" s="1445" t="s">
        <v>32</v>
      </c>
      <c r="E11" s="1447" t="s">
        <v>32</v>
      </c>
      <c r="F11" s="1447" t="s">
        <v>32</v>
      </c>
      <c r="G11" s="1424" t="s">
        <v>33</v>
      </c>
      <c r="H11" s="1424" t="s">
        <v>33</v>
      </c>
      <c r="I11" s="1424" t="s">
        <v>33</v>
      </c>
      <c r="J11" s="1438"/>
      <c r="K11" s="1426" t="s">
        <v>32</v>
      </c>
      <c r="L11" s="1441"/>
      <c r="M11" s="1450" t="s">
        <v>32</v>
      </c>
      <c r="N11" s="1452" t="s">
        <v>33</v>
      </c>
      <c r="O11" s="1443"/>
      <c r="P11" s="1454" t="s">
        <v>32</v>
      </c>
      <c r="Q11" s="1452" t="s">
        <v>34</v>
      </c>
      <c r="R11" s="961" t="s">
        <v>35</v>
      </c>
    </row>
    <row r="12" spans="1:18" ht="18" thickBot="1" x14ac:dyDescent="0.2">
      <c r="A12" s="1416"/>
      <c r="B12" s="1416"/>
      <c r="C12" s="1419"/>
      <c r="D12" s="1446"/>
      <c r="E12" s="1448"/>
      <c r="F12" s="1448"/>
      <c r="G12" s="1425"/>
      <c r="H12" s="1425"/>
      <c r="I12" s="1425"/>
      <c r="J12" s="1439"/>
      <c r="K12" s="1427"/>
      <c r="L12" s="1442"/>
      <c r="M12" s="1451"/>
      <c r="N12" s="1453"/>
      <c r="O12" s="1444"/>
      <c r="P12" s="1455"/>
      <c r="Q12" s="1453"/>
      <c r="R12" s="962" t="s">
        <v>36</v>
      </c>
    </row>
    <row r="13" spans="1:18" ht="18" customHeight="1" thickBot="1" x14ac:dyDescent="0.25">
      <c r="A13" s="963"/>
      <c r="B13" s="964"/>
      <c r="C13" s="965"/>
      <c r="D13" s="966" t="s">
        <v>37</v>
      </c>
      <c r="E13" s="967" t="s">
        <v>38</v>
      </c>
      <c r="F13" s="967" t="s">
        <v>39</v>
      </c>
      <c r="G13" s="967" t="s">
        <v>37</v>
      </c>
      <c r="H13" s="967" t="s">
        <v>38</v>
      </c>
      <c r="I13" s="967" t="s">
        <v>39</v>
      </c>
      <c r="J13" s="968"/>
      <c r="K13" s="969"/>
      <c r="L13" s="970"/>
      <c r="M13" s="969"/>
      <c r="N13" s="970"/>
      <c r="O13" s="971"/>
      <c r="P13" s="972"/>
      <c r="Q13" s="970"/>
      <c r="R13" s="955"/>
    </row>
    <row r="14" spans="1:18" ht="18" customHeight="1" x14ac:dyDescent="0.2">
      <c r="A14" s="973">
        <v>1</v>
      </c>
      <c r="B14" s="974" t="s">
        <v>40</v>
      </c>
      <c r="C14" s="975" t="s">
        <v>41</v>
      </c>
      <c r="D14" s="976"/>
      <c r="E14" s="977"/>
      <c r="F14" s="977"/>
      <c r="G14" s="978"/>
      <c r="H14" s="978"/>
      <c r="I14" s="978"/>
      <c r="J14" s="979"/>
      <c r="K14" s="1456"/>
      <c r="L14" s="1457"/>
      <c r="M14" s="980"/>
      <c r="N14" s="981"/>
      <c r="O14" s="982"/>
      <c r="P14" s="983"/>
      <c r="Q14" s="984"/>
      <c r="R14" s="985"/>
    </row>
    <row r="15" spans="1:18" ht="18" customHeight="1" x14ac:dyDescent="0.2">
      <c r="A15" s="973">
        <v>1.1000000000000001</v>
      </c>
      <c r="B15" s="986" t="s">
        <v>42</v>
      </c>
      <c r="C15" s="987" t="s">
        <v>41</v>
      </c>
      <c r="D15" s="988"/>
      <c r="E15" s="989"/>
      <c r="F15" s="989"/>
      <c r="G15" s="989"/>
      <c r="H15" s="989"/>
      <c r="I15" s="989"/>
      <c r="J15" s="990"/>
      <c r="K15" s="1458"/>
      <c r="L15" s="1459"/>
      <c r="M15" s="991"/>
      <c r="N15" s="992"/>
      <c r="O15" s="993"/>
      <c r="P15" s="994">
        <v>1.38</v>
      </c>
      <c r="Q15" s="995"/>
      <c r="R15" s="996"/>
    </row>
    <row r="16" spans="1:18" ht="18" customHeight="1" x14ac:dyDescent="0.2">
      <c r="A16" s="973" t="s">
        <v>43</v>
      </c>
      <c r="B16" s="997" t="s">
        <v>44</v>
      </c>
      <c r="C16" s="998" t="s">
        <v>41</v>
      </c>
      <c r="D16" s="999">
        <v>1.64</v>
      </c>
      <c r="E16" s="1000"/>
      <c r="F16" s="1000"/>
      <c r="G16" s="1000"/>
      <c r="H16" s="1000"/>
      <c r="I16" s="1000"/>
      <c r="J16" s="1001" t="s">
        <v>45</v>
      </c>
      <c r="K16" s="1458"/>
      <c r="L16" s="1459"/>
      <c r="M16" s="991" t="s">
        <v>46</v>
      </c>
      <c r="N16" s="1002"/>
      <c r="O16" s="993" t="s">
        <v>47</v>
      </c>
      <c r="P16" s="1003">
        <v>1.6</v>
      </c>
      <c r="Q16" s="995"/>
      <c r="R16" s="996"/>
    </row>
    <row r="17" spans="1:18" ht="18" customHeight="1" x14ac:dyDescent="0.2">
      <c r="A17" s="973"/>
      <c r="B17" s="997"/>
      <c r="C17" s="998" t="s">
        <v>41</v>
      </c>
      <c r="D17" s="1004"/>
      <c r="E17" s="1005"/>
      <c r="F17" s="1005"/>
      <c r="G17" s="1006"/>
      <c r="H17" s="1006"/>
      <c r="I17" s="1006"/>
      <c r="J17" s="1007"/>
      <c r="K17" s="1458"/>
      <c r="L17" s="1459"/>
      <c r="M17" s="1008" t="s">
        <v>48</v>
      </c>
      <c r="N17" s="1002"/>
      <c r="O17" s="993" t="s">
        <v>49</v>
      </c>
      <c r="P17" s="1009"/>
      <c r="Q17" s="995"/>
      <c r="R17" s="996"/>
    </row>
    <row r="18" spans="1:18" ht="18" customHeight="1" x14ac:dyDescent="0.2">
      <c r="A18" s="973" t="s">
        <v>50</v>
      </c>
      <c r="B18" s="997" t="s">
        <v>51</v>
      </c>
      <c r="C18" s="1010" t="s">
        <v>41</v>
      </c>
      <c r="D18" s="999">
        <v>1.1100000000000001</v>
      </c>
      <c r="E18" s="1000"/>
      <c r="F18" s="1000"/>
      <c r="G18" s="1000"/>
      <c r="H18" s="1000"/>
      <c r="I18" s="1000"/>
      <c r="J18" s="1001" t="s">
        <v>45</v>
      </c>
      <c r="K18" s="1458"/>
      <c r="L18" s="1459"/>
      <c r="M18" s="1008" t="s">
        <v>52</v>
      </c>
      <c r="N18" s="1002"/>
      <c r="O18" s="993" t="s">
        <v>53</v>
      </c>
      <c r="P18" s="1003">
        <v>1.33</v>
      </c>
      <c r="Q18" s="995"/>
      <c r="R18" s="996"/>
    </row>
    <row r="19" spans="1:18" ht="18" customHeight="1" x14ac:dyDescent="0.2">
      <c r="A19" s="973"/>
      <c r="B19" s="997"/>
      <c r="C19" s="998" t="s">
        <v>41</v>
      </c>
      <c r="D19" s="1004"/>
      <c r="E19" s="1005"/>
      <c r="F19" s="1005"/>
      <c r="G19" s="1005"/>
      <c r="H19" s="1005"/>
      <c r="I19" s="1005"/>
      <c r="J19" s="1007"/>
      <c r="K19" s="1458"/>
      <c r="L19" s="1459"/>
      <c r="M19" s="1008" t="s">
        <v>54</v>
      </c>
      <c r="N19" s="1002"/>
      <c r="O19" s="993"/>
      <c r="P19" s="1009"/>
      <c r="Q19" s="995"/>
      <c r="R19" s="996"/>
    </row>
    <row r="20" spans="1:18" ht="18" customHeight="1" x14ac:dyDescent="0.2">
      <c r="A20" s="973">
        <v>1.2</v>
      </c>
      <c r="B20" s="1011" t="s">
        <v>55</v>
      </c>
      <c r="C20" s="1012" t="s">
        <v>41</v>
      </c>
      <c r="D20" s="1013"/>
      <c r="E20" s="1014"/>
      <c r="F20" s="1014"/>
      <c r="G20" s="1014"/>
      <c r="H20" s="1014"/>
      <c r="I20" s="1014"/>
      <c r="J20" s="979"/>
      <c r="K20" s="1458"/>
      <c r="L20" s="1459"/>
      <c r="M20" s="1008"/>
      <c r="N20" s="995"/>
      <c r="O20" s="993"/>
      <c r="P20" s="1015"/>
      <c r="Q20" s="995"/>
      <c r="R20" s="996"/>
    </row>
    <row r="21" spans="1:18" ht="18" customHeight="1" x14ac:dyDescent="0.2">
      <c r="A21" s="973" t="s">
        <v>56</v>
      </c>
      <c r="B21" s="997" t="s">
        <v>44</v>
      </c>
      <c r="C21" s="987" t="s">
        <v>41</v>
      </c>
      <c r="D21" s="1013">
        <f>AVERAGE(D27,D35)</f>
        <v>1.105</v>
      </c>
      <c r="E21" s="1016">
        <f t="shared" ref="E21:F21" si="0">AVERAGE(E27,E35)</f>
        <v>1.08</v>
      </c>
      <c r="F21" s="1016">
        <f t="shared" si="0"/>
        <v>1.27</v>
      </c>
      <c r="G21" s="1017"/>
      <c r="H21" s="1017"/>
      <c r="I21" s="1017"/>
      <c r="J21" s="1018" t="s">
        <v>57</v>
      </c>
      <c r="K21" s="1458"/>
      <c r="L21" s="1459"/>
      <c r="M21" s="1019">
        <v>1.1000000000000001</v>
      </c>
      <c r="N21" s="995"/>
      <c r="O21" s="993" t="s">
        <v>58</v>
      </c>
      <c r="P21" s="994"/>
      <c r="Q21" s="995"/>
      <c r="R21" s="996"/>
    </row>
    <row r="22" spans="1:18" ht="18" customHeight="1" x14ac:dyDescent="0.2">
      <c r="A22" s="973" t="s">
        <v>59</v>
      </c>
      <c r="B22" s="1020" t="s">
        <v>60</v>
      </c>
      <c r="C22" s="987" t="s">
        <v>41</v>
      </c>
      <c r="D22" s="1021"/>
      <c r="E22" s="1014"/>
      <c r="F22" s="1014"/>
      <c r="G22" s="1014"/>
      <c r="H22" s="1014"/>
      <c r="I22" s="1014"/>
      <c r="J22" s="979" t="s">
        <v>6</v>
      </c>
      <c r="K22" s="1458"/>
      <c r="L22" s="1459"/>
      <c r="M22" s="1022">
        <v>1.21</v>
      </c>
      <c r="N22" s="995"/>
      <c r="O22" s="993" t="s">
        <v>61</v>
      </c>
      <c r="P22" s="1015"/>
      <c r="Q22" s="995"/>
      <c r="R22" s="996"/>
    </row>
    <row r="23" spans="1:18" ht="18" customHeight="1" x14ac:dyDescent="0.2">
      <c r="A23" s="973" t="s">
        <v>62</v>
      </c>
      <c r="B23" s="1020" t="s">
        <v>63</v>
      </c>
      <c r="C23" s="987" t="s">
        <v>41</v>
      </c>
      <c r="D23" s="1021"/>
      <c r="E23" s="1014"/>
      <c r="F23" s="1014"/>
      <c r="G23" s="1014"/>
      <c r="H23" s="1014"/>
      <c r="I23" s="1014"/>
      <c r="J23" s="979"/>
      <c r="K23" s="1458"/>
      <c r="L23" s="1459"/>
      <c r="M23" s="1022">
        <v>1.075</v>
      </c>
      <c r="N23" s="995"/>
      <c r="O23" s="993" t="s">
        <v>64</v>
      </c>
      <c r="P23" s="1015"/>
      <c r="Q23" s="995"/>
      <c r="R23" s="996"/>
    </row>
    <row r="24" spans="1:18" ht="18" customHeight="1" x14ac:dyDescent="0.2">
      <c r="A24" s="973" t="s">
        <v>65</v>
      </c>
      <c r="B24" s="997" t="s">
        <v>51</v>
      </c>
      <c r="C24" s="987" t="s">
        <v>41</v>
      </c>
      <c r="D24" s="1013">
        <f>AVERAGE(D28,D36)</f>
        <v>0.97499999999999998</v>
      </c>
      <c r="E24" s="1016">
        <f t="shared" ref="E24:F24" si="1">AVERAGE(E28,E36)</f>
        <v>1.0150000000000001</v>
      </c>
      <c r="F24" s="1016">
        <f t="shared" si="1"/>
        <v>1.145</v>
      </c>
      <c r="G24" s="1016"/>
      <c r="H24" s="1016"/>
      <c r="I24" s="1016"/>
      <c r="J24" s="1023"/>
      <c r="K24" s="1458"/>
      <c r="L24" s="1459"/>
      <c r="M24" s="1022">
        <v>0.91</v>
      </c>
      <c r="N24" s="992"/>
      <c r="O24" s="993" t="s">
        <v>58</v>
      </c>
      <c r="P24" s="1015"/>
      <c r="Q24" s="995"/>
      <c r="R24" s="996"/>
    </row>
    <row r="25" spans="1:18" ht="18" customHeight="1" thickBot="1" x14ac:dyDescent="0.25">
      <c r="A25" s="973" t="s">
        <v>66</v>
      </c>
      <c r="B25" s="1020" t="s">
        <v>67</v>
      </c>
      <c r="C25" s="987" t="s">
        <v>41</v>
      </c>
      <c r="D25" s="1478" t="s">
        <v>68</v>
      </c>
      <c r="E25" s="1479"/>
      <c r="F25" s="1479"/>
      <c r="G25" s="1479"/>
      <c r="H25" s="1479"/>
      <c r="I25" s="1479"/>
      <c r="J25" s="1480"/>
      <c r="K25" s="1458"/>
      <c r="L25" s="1459"/>
      <c r="M25" s="991" t="s">
        <v>69</v>
      </c>
      <c r="N25" s="995"/>
      <c r="O25" s="993" t="s">
        <v>70</v>
      </c>
      <c r="P25" s="994">
        <f>1/0.73</f>
        <v>1.3698630136986301</v>
      </c>
      <c r="Q25" s="995"/>
      <c r="R25" s="996"/>
    </row>
    <row r="26" spans="1:18" ht="18" customHeight="1" x14ac:dyDescent="0.2">
      <c r="A26" s="1024" t="s">
        <v>71</v>
      </c>
      <c r="B26" s="997" t="s">
        <v>72</v>
      </c>
      <c r="C26" s="987" t="s">
        <v>41</v>
      </c>
      <c r="D26" s="1013">
        <f>AVERAGE(D27,D28)</f>
        <v>1.0350000000000001</v>
      </c>
      <c r="E26" s="1016">
        <f t="shared" ref="E26:F26" si="2">AVERAGE(E27,E28)</f>
        <v>0.96</v>
      </c>
      <c r="F26" s="1016">
        <f t="shared" si="2"/>
        <v>1.115</v>
      </c>
      <c r="G26" s="1016"/>
      <c r="H26" s="1016"/>
      <c r="I26" s="1016"/>
      <c r="J26" s="1023" t="s">
        <v>73</v>
      </c>
      <c r="K26" s="1458"/>
      <c r="L26" s="1459"/>
      <c r="M26" s="991">
        <v>1.05</v>
      </c>
      <c r="N26" s="992"/>
      <c r="O26" s="993" t="s">
        <v>74</v>
      </c>
      <c r="P26" s="994"/>
      <c r="Q26" s="995"/>
      <c r="R26" s="996"/>
    </row>
    <row r="27" spans="1:18" ht="18" customHeight="1" x14ac:dyDescent="0.2">
      <c r="A27" s="1024" t="s">
        <v>75</v>
      </c>
      <c r="B27" s="1020" t="s">
        <v>44</v>
      </c>
      <c r="C27" s="987" t="s">
        <v>41</v>
      </c>
      <c r="D27" s="1025">
        <v>1.1000000000000001</v>
      </c>
      <c r="E27" s="1026">
        <v>1</v>
      </c>
      <c r="F27" s="1026">
        <v>1.19</v>
      </c>
      <c r="G27" s="1016"/>
      <c r="H27" s="1016"/>
      <c r="I27" s="1016"/>
      <c r="J27" s="1023"/>
      <c r="K27" s="1458"/>
      <c r="L27" s="1459"/>
      <c r="M27" s="991">
        <v>1.07</v>
      </c>
      <c r="N27" s="992"/>
      <c r="O27" s="993" t="s">
        <v>76</v>
      </c>
      <c r="P27" s="994">
        <f>1.43</f>
        <v>1.43</v>
      </c>
      <c r="Q27" s="995"/>
      <c r="R27" s="996"/>
    </row>
    <row r="28" spans="1:18" ht="18" customHeight="1" x14ac:dyDescent="0.2">
      <c r="A28" s="1024" t="s">
        <v>77</v>
      </c>
      <c r="B28" s="1020" t="s">
        <v>51</v>
      </c>
      <c r="C28" s="987" t="s">
        <v>41</v>
      </c>
      <c r="D28" s="1025">
        <v>0.97</v>
      </c>
      <c r="E28" s="1026">
        <v>0.92</v>
      </c>
      <c r="F28" s="1026">
        <v>1.04</v>
      </c>
      <c r="G28" s="1016"/>
      <c r="H28" s="1016"/>
      <c r="I28" s="1016"/>
      <c r="J28" s="1023"/>
      <c r="K28" s="1458"/>
      <c r="L28" s="1459"/>
      <c r="M28" s="991">
        <v>0.91</v>
      </c>
      <c r="N28" s="992"/>
      <c r="O28" s="993" t="s">
        <v>78</v>
      </c>
      <c r="P28" s="994">
        <v>1.25</v>
      </c>
      <c r="Q28" s="995"/>
      <c r="R28" s="996"/>
    </row>
    <row r="29" spans="1:18" ht="18" customHeight="1" x14ac:dyDescent="0.2">
      <c r="A29" s="1024" t="s">
        <v>79</v>
      </c>
      <c r="B29" s="1027" t="s">
        <v>80</v>
      </c>
      <c r="C29" s="987" t="s">
        <v>41</v>
      </c>
      <c r="D29" s="988"/>
      <c r="E29" s="989"/>
      <c r="F29" s="989"/>
      <c r="G29" s="989"/>
      <c r="H29" s="989"/>
      <c r="I29" s="989"/>
      <c r="J29" s="990"/>
      <c r="K29" s="1458"/>
      <c r="L29" s="1459"/>
      <c r="M29" s="991">
        <v>0.92</v>
      </c>
      <c r="N29" s="992"/>
      <c r="O29" s="993" t="s">
        <v>81</v>
      </c>
      <c r="P29" s="994"/>
      <c r="Q29" s="995"/>
      <c r="R29" s="996"/>
    </row>
    <row r="30" spans="1:18" ht="18" customHeight="1" x14ac:dyDescent="0.2">
      <c r="A30" s="1024" t="s">
        <v>82</v>
      </c>
      <c r="B30" s="1027" t="s">
        <v>83</v>
      </c>
      <c r="C30" s="987" t="s">
        <v>41</v>
      </c>
      <c r="D30" s="988"/>
      <c r="E30" s="989"/>
      <c r="F30" s="989"/>
      <c r="G30" s="989"/>
      <c r="H30" s="989"/>
      <c r="I30" s="989"/>
      <c r="J30" s="990"/>
      <c r="K30" s="1458"/>
      <c r="L30" s="1459"/>
      <c r="M30" s="991">
        <v>0.88</v>
      </c>
      <c r="N30" s="992"/>
      <c r="O30" s="993" t="s">
        <v>81</v>
      </c>
      <c r="P30" s="994"/>
      <c r="Q30" s="995"/>
      <c r="R30" s="996"/>
    </row>
    <row r="31" spans="1:18" ht="18" customHeight="1" x14ac:dyDescent="0.2">
      <c r="A31" s="1024" t="s">
        <v>84</v>
      </c>
      <c r="B31" s="1027" t="s">
        <v>85</v>
      </c>
      <c r="C31" s="987" t="s">
        <v>41</v>
      </c>
      <c r="D31" s="988"/>
      <c r="E31" s="989"/>
      <c r="F31" s="989"/>
      <c r="G31" s="989"/>
      <c r="H31" s="989"/>
      <c r="I31" s="989"/>
      <c r="J31" s="990"/>
      <c r="K31" s="1458"/>
      <c r="L31" s="1459"/>
      <c r="M31" s="991">
        <v>0.77</v>
      </c>
      <c r="N31" s="992"/>
      <c r="O31" s="993" t="s">
        <v>86</v>
      </c>
      <c r="P31" s="994"/>
      <c r="Q31" s="995"/>
      <c r="R31" s="996"/>
    </row>
    <row r="32" spans="1:18" ht="18" customHeight="1" x14ac:dyDescent="0.2">
      <c r="A32" s="1024" t="s">
        <v>87</v>
      </c>
      <c r="B32" s="1027" t="s">
        <v>88</v>
      </c>
      <c r="C32" s="987" t="s">
        <v>41</v>
      </c>
      <c r="D32" s="988"/>
      <c r="E32" s="989"/>
      <c r="F32" s="989"/>
      <c r="G32" s="989"/>
      <c r="H32" s="989"/>
      <c r="I32" s="989"/>
      <c r="J32" s="990"/>
      <c r="K32" s="1458"/>
      <c r="L32" s="1459"/>
      <c r="M32" s="991">
        <v>0.88</v>
      </c>
      <c r="N32" s="992"/>
      <c r="O32" s="993" t="s">
        <v>81</v>
      </c>
      <c r="P32" s="994"/>
      <c r="Q32" s="995"/>
      <c r="R32" s="996"/>
    </row>
    <row r="33" spans="1:18" ht="18" customHeight="1" x14ac:dyDescent="0.2">
      <c r="A33" s="1024" t="s">
        <v>89</v>
      </c>
      <c r="B33" s="1027" t="s">
        <v>90</v>
      </c>
      <c r="C33" s="987" t="s">
        <v>41</v>
      </c>
      <c r="D33" s="988"/>
      <c r="E33" s="989"/>
      <c r="F33" s="989"/>
      <c r="G33" s="989"/>
      <c r="H33" s="989"/>
      <c r="I33" s="989"/>
      <c r="J33" s="990"/>
      <c r="K33" s="1458"/>
      <c r="L33" s="1459"/>
      <c r="M33" s="991">
        <v>1.06</v>
      </c>
      <c r="N33" s="992"/>
      <c r="O33" s="993" t="s">
        <v>81</v>
      </c>
      <c r="P33" s="994"/>
      <c r="Q33" s="995"/>
      <c r="R33" s="996"/>
    </row>
    <row r="34" spans="1:18" ht="18" customHeight="1" x14ac:dyDescent="0.2">
      <c r="A34" s="1024" t="s">
        <v>91</v>
      </c>
      <c r="B34" s="997" t="s">
        <v>92</v>
      </c>
      <c r="C34" s="987" t="s">
        <v>41</v>
      </c>
      <c r="D34" s="1013">
        <f>AVERAGE(D35,D36)</f>
        <v>1.0449999999999999</v>
      </c>
      <c r="E34" s="1016">
        <f t="shared" ref="E34:F34" si="3">AVERAGE(E35,E36)</f>
        <v>1.135</v>
      </c>
      <c r="F34" s="1016">
        <f t="shared" si="3"/>
        <v>1.3</v>
      </c>
      <c r="G34" s="1016"/>
      <c r="H34" s="1016"/>
      <c r="I34" s="1016"/>
      <c r="J34" s="1023" t="s">
        <v>73</v>
      </c>
      <c r="K34" s="1458"/>
      <c r="L34" s="1459"/>
      <c r="M34" s="991">
        <v>1.08</v>
      </c>
      <c r="N34" s="992"/>
      <c r="O34" s="993" t="s">
        <v>93</v>
      </c>
      <c r="P34" s="994">
        <v>1.48</v>
      </c>
      <c r="Q34" s="995"/>
      <c r="R34" s="996"/>
    </row>
    <row r="35" spans="1:18" ht="18" customHeight="1" x14ac:dyDescent="0.2">
      <c r="A35" s="1024" t="s">
        <v>94</v>
      </c>
      <c r="B35" s="1020" t="s">
        <v>44</v>
      </c>
      <c r="C35" s="987" t="s">
        <v>41</v>
      </c>
      <c r="D35" s="1028">
        <v>1.1100000000000001</v>
      </c>
      <c r="E35" s="1029">
        <v>1.1599999999999999</v>
      </c>
      <c r="F35" s="1029">
        <v>1.35</v>
      </c>
      <c r="G35" s="1029"/>
      <c r="H35" s="1029"/>
      <c r="I35" s="1029"/>
      <c r="J35" s="1030"/>
      <c r="K35" s="1458"/>
      <c r="L35" s="1459"/>
      <c r="M35" s="991">
        <v>1.1200000000000001</v>
      </c>
      <c r="N35" s="1002"/>
      <c r="O35" s="993" t="s">
        <v>95</v>
      </c>
      <c r="P35" s="994">
        <v>1.54</v>
      </c>
      <c r="Q35" s="995"/>
      <c r="R35" s="1031"/>
    </row>
    <row r="36" spans="1:18" ht="18" customHeight="1" x14ac:dyDescent="0.2">
      <c r="A36" s="1024" t="s">
        <v>96</v>
      </c>
      <c r="B36" s="1020" t="s">
        <v>51</v>
      </c>
      <c r="C36" s="987" t="s">
        <v>41</v>
      </c>
      <c r="D36" s="1025">
        <v>0.98</v>
      </c>
      <c r="E36" s="1026">
        <v>1.1100000000000001</v>
      </c>
      <c r="F36" s="1026">
        <v>1.25</v>
      </c>
      <c r="G36" s="1032"/>
      <c r="H36" s="1032"/>
      <c r="I36" s="1032"/>
      <c r="J36" s="1033"/>
      <c r="K36" s="1458"/>
      <c r="L36" s="1459"/>
      <c r="M36" s="991">
        <v>0.91</v>
      </c>
      <c r="N36" s="1002"/>
      <c r="O36" s="993" t="s">
        <v>97</v>
      </c>
      <c r="P36" s="994">
        <v>1.33</v>
      </c>
      <c r="Q36" s="995"/>
      <c r="R36" s="1031"/>
    </row>
    <row r="37" spans="1:18" ht="18" customHeight="1" x14ac:dyDescent="0.15">
      <c r="A37" s="1024" t="s">
        <v>98</v>
      </c>
      <c r="B37" s="997" t="s">
        <v>99</v>
      </c>
      <c r="C37" s="987" t="s">
        <v>41</v>
      </c>
      <c r="D37" s="1034"/>
      <c r="E37" s="1035"/>
      <c r="F37" s="1035"/>
      <c r="G37" s="1035"/>
      <c r="H37" s="1035"/>
      <c r="I37" s="1035"/>
      <c r="J37" s="1036"/>
      <c r="K37" s="1458"/>
      <c r="L37" s="1459"/>
      <c r="M37" s="991">
        <v>1.07</v>
      </c>
      <c r="N37" s="1037"/>
      <c r="O37" s="1038"/>
      <c r="P37" s="994">
        <v>1.33</v>
      </c>
      <c r="Q37" s="995"/>
      <c r="R37" s="1031"/>
    </row>
    <row r="38" spans="1:18" ht="18" customHeight="1" x14ac:dyDescent="0.2">
      <c r="A38" s="1024" t="s">
        <v>100</v>
      </c>
      <c r="B38" s="1020" t="s">
        <v>44</v>
      </c>
      <c r="C38" s="987" t="s">
        <v>41</v>
      </c>
      <c r="D38" s="1025">
        <f>D35</f>
        <v>1.1100000000000001</v>
      </c>
      <c r="E38" s="1026">
        <f t="shared" ref="E38:F39" si="4">E35</f>
        <v>1.1599999999999999</v>
      </c>
      <c r="F38" s="1026">
        <f t="shared" si="4"/>
        <v>1.35</v>
      </c>
      <c r="G38" s="1012"/>
      <c r="H38" s="1012"/>
      <c r="I38" s="1012"/>
      <c r="J38" s="1039" t="s">
        <v>101</v>
      </c>
      <c r="K38" s="1458"/>
      <c r="L38" s="1459"/>
      <c r="M38" s="991">
        <v>1.1200000000000001</v>
      </c>
      <c r="N38" s="1037"/>
      <c r="O38" s="993" t="s">
        <v>102</v>
      </c>
      <c r="P38" s="994">
        <v>1.43</v>
      </c>
      <c r="Q38" s="995"/>
      <c r="R38" s="1031"/>
    </row>
    <row r="39" spans="1:18" ht="18" customHeight="1" thickBot="1" x14ac:dyDescent="0.2">
      <c r="A39" s="1040" t="s">
        <v>103</v>
      </c>
      <c r="B39" s="1041" t="s">
        <v>51</v>
      </c>
      <c r="C39" s="1042" t="s">
        <v>41</v>
      </c>
      <c r="D39" s="1043">
        <f>D36</f>
        <v>0.98</v>
      </c>
      <c r="E39" s="1044">
        <f t="shared" si="4"/>
        <v>1.1100000000000001</v>
      </c>
      <c r="F39" s="1044">
        <f t="shared" si="4"/>
        <v>1.25</v>
      </c>
      <c r="G39" s="1045"/>
      <c r="H39" s="1045"/>
      <c r="I39" s="1045"/>
      <c r="J39" s="1046"/>
      <c r="K39" s="1458"/>
      <c r="L39" s="1459"/>
      <c r="M39" s="1047">
        <v>0.91</v>
      </c>
      <c r="N39" s="1048"/>
      <c r="O39" s="1049" t="s">
        <v>104</v>
      </c>
      <c r="P39" s="1050">
        <v>1.25</v>
      </c>
      <c r="Q39" s="1051"/>
      <c r="R39" s="1052"/>
    </row>
    <row r="40" spans="1:18" ht="18" customHeight="1" x14ac:dyDescent="0.15">
      <c r="A40" s="1053">
        <v>2</v>
      </c>
      <c r="B40" s="1054" t="s">
        <v>105</v>
      </c>
      <c r="C40" s="1055" t="s">
        <v>106</v>
      </c>
      <c r="D40" s="1056"/>
      <c r="E40" s="1057"/>
      <c r="F40" s="1057"/>
      <c r="G40" s="1057" t="s">
        <v>107</v>
      </c>
      <c r="H40" s="1057"/>
      <c r="I40" s="1057"/>
      <c r="J40" s="1058"/>
      <c r="K40" s="1458"/>
      <c r="L40" s="1459"/>
      <c r="M40" s="1059">
        <v>5.35</v>
      </c>
      <c r="N40" s="1060"/>
      <c r="O40" s="1060" t="s">
        <v>108</v>
      </c>
      <c r="P40" s="1061">
        <v>6</v>
      </c>
      <c r="Q40" s="984"/>
      <c r="R40" s="1062"/>
    </row>
    <row r="41" spans="1:18" ht="18" customHeight="1" x14ac:dyDescent="0.15">
      <c r="A41" s="1063" t="s">
        <v>109</v>
      </c>
      <c r="B41" s="1064" t="s">
        <v>110</v>
      </c>
      <c r="C41" s="1010" t="s">
        <v>111</v>
      </c>
      <c r="D41" s="1065"/>
      <c r="E41" s="1066"/>
      <c r="F41" s="1066"/>
      <c r="G41" s="1066"/>
      <c r="H41" s="1066"/>
      <c r="I41" s="1066"/>
      <c r="J41" s="1058"/>
      <c r="K41" s="1458"/>
      <c r="L41" s="1459"/>
      <c r="M41" s="1067"/>
      <c r="N41" s="1068"/>
      <c r="O41" s="1038"/>
      <c r="P41" s="1069"/>
      <c r="Q41" s="995"/>
      <c r="R41" s="1036"/>
    </row>
    <row r="42" spans="1:18" ht="18" customHeight="1" x14ac:dyDescent="0.2">
      <c r="A42" s="973" t="s">
        <v>112</v>
      </c>
      <c r="B42" s="1070" t="s">
        <v>113</v>
      </c>
      <c r="C42" s="1010" t="s">
        <v>111</v>
      </c>
      <c r="D42" s="1071">
        <v>1.2050000000000001</v>
      </c>
      <c r="E42" s="1072">
        <v>1.07</v>
      </c>
      <c r="F42" s="1072"/>
      <c r="G42" s="1072">
        <v>1.21</v>
      </c>
      <c r="H42" s="1072">
        <v>1.08</v>
      </c>
      <c r="I42" s="1072"/>
      <c r="J42" s="1073" t="s">
        <v>114</v>
      </c>
      <c r="K42" s="1458"/>
      <c r="L42" s="1459"/>
      <c r="M42" s="980" t="s">
        <v>115</v>
      </c>
      <c r="N42" s="1074">
        <f>2.41/2</f>
        <v>1.2050000000000001</v>
      </c>
      <c r="O42" s="993" t="s">
        <v>116</v>
      </c>
      <c r="P42" s="1075">
        <v>1.6</v>
      </c>
      <c r="Q42" s="995"/>
      <c r="R42" s="1076"/>
    </row>
    <row r="43" spans="1:18" ht="18" customHeight="1" x14ac:dyDescent="0.2">
      <c r="A43" s="973"/>
      <c r="B43" s="1064"/>
      <c r="C43" s="1010" t="s">
        <v>111</v>
      </c>
      <c r="D43" s="1077"/>
      <c r="E43" s="1078"/>
      <c r="F43" s="1078"/>
      <c r="G43" s="1078"/>
      <c r="H43" s="1078"/>
      <c r="I43" s="1078"/>
      <c r="J43" s="1079"/>
      <c r="K43" s="1458"/>
      <c r="L43" s="1459"/>
      <c r="M43" s="980" t="s">
        <v>117</v>
      </c>
      <c r="N43" s="1080">
        <f>2.01/1.79</f>
        <v>1.1229050279329607</v>
      </c>
      <c r="O43" s="993" t="s">
        <v>118</v>
      </c>
      <c r="P43" s="1075"/>
      <c r="Q43" s="995"/>
      <c r="R43" s="1039"/>
    </row>
    <row r="44" spans="1:18" ht="18" customHeight="1" x14ac:dyDescent="0.2">
      <c r="A44" s="973"/>
      <c r="B44" s="1081"/>
      <c r="C44" s="1010" t="s">
        <v>111</v>
      </c>
      <c r="D44" s="1056"/>
      <c r="E44" s="1057"/>
      <c r="F44" s="1057"/>
      <c r="G44" s="1057"/>
      <c r="H44" s="1057"/>
      <c r="I44" s="1057"/>
      <c r="J44" s="1082" t="s">
        <v>119</v>
      </c>
      <c r="K44" s="1458"/>
      <c r="L44" s="1459"/>
      <c r="M44" s="980" t="s">
        <v>120</v>
      </c>
      <c r="N44" s="1083"/>
      <c r="O44" s="993"/>
      <c r="P44" s="1084"/>
      <c r="Q44" s="995"/>
      <c r="R44" s="1085"/>
    </row>
    <row r="45" spans="1:18" ht="18" customHeight="1" x14ac:dyDescent="0.2">
      <c r="A45" s="1024" t="s">
        <v>121</v>
      </c>
      <c r="B45" s="1070" t="s">
        <v>122</v>
      </c>
      <c r="C45" s="1086" t="s">
        <v>111</v>
      </c>
      <c r="D45" s="1087">
        <f>D42</f>
        <v>1.2050000000000001</v>
      </c>
      <c r="E45" s="1088">
        <f>E42</f>
        <v>1.07</v>
      </c>
      <c r="F45" s="1088"/>
      <c r="G45" s="1089">
        <f>G42</f>
        <v>1.21</v>
      </c>
      <c r="H45" s="1089">
        <f>H42</f>
        <v>1.08</v>
      </c>
      <c r="I45" s="1089"/>
      <c r="J45" s="1073" t="s">
        <v>123</v>
      </c>
      <c r="K45" s="1458"/>
      <c r="L45" s="1459"/>
      <c r="M45" s="991" t="s">
        <v>124</v>
      </c>
      <c r="N45" s="1074"/>
      <c r="O45" s="993" t="s">
        <v>125</v>
      </c>
      <c r="P45" s="1075">
        <v>1.5</v>
      </c>
      <c r="Q45" s="995"/>
      <c r="R45" s="1039"/>
    </row>
    <row r="46" spans="1:18" ht="18" customHeight="1" x14ac:dyDescent="0.2">
      <c r="A46" s="1024"/>
      <c r="B46" s="1064"/>
      <c r="C46" s="1012" t="s">
        <v>111</v>
      </c>
      <c r="D46" s="1090">
        <v>2.12</v>
      </c>
      <c r="E46" s="1089"/>
      <c r="F46" s="1089"/>
      <c r="G46" s="1091">
        <v>2.0699999999999998</v>
      </c>
      <c r="H46" s="1091"/>
      <c r="I46" s="1091"/>
      <c r="J46" s="1092"/>
      <c r="K46" s="1458"/>
      <c r="L46" s="1459"/>
      <c r="M46" s="1008" t="s">
        <v>126</v>
      </c>
      <c r="N46" s="1093">
        <f>1000/(420*1.15)</f>
        <v>2.0703933747412009</v>
      </c>
      <c r="O46" s="993" t="s">
        <v>127</v>
      </c>
      <c r="P46" s="1084"/>
      <c r="Q46" s="1094"/>
      <c r="R46" s="1085"/>
    </row>
    <row r="47" spans="1:18" ht="18" customHeight="1" x14ac:dyDescent="0.2">
      <c r="A47" s="1284" t="s">
        <v>128</v>
      </c>
      <c r="B47" s="1285" t="s">
        <v>129</v>
      </c>
      <c r="C47" s="1095" t="s">
        <v>111</v>
      </c>
      <c r="D47" s="1071">
        <v>1.2050000000000001</v>
      </c>
      <c r="E47" s="1072">
        <v>1.07</v>
      </c>
      <c r="F47" s="1072"/>
      <c r="G47" s="1072">
        <v>1.21</v>
      </c>
      <c r="H47" s="1072">
        <v>1.08</v>
      </c>
      <c r="I47" s="1072"/>
      <c r="J47" s="1073" t="s">
        <v>123</v>
      </c>
      <c r="K47" s="1458"/>
      <c r="L47" s="1459"/>
      <c r="M47" s="1008"/>
      <c r="N47" s="1093"/>
      <c r="O47" s="1096"/>
      <c r="P47" s="1084"/>
      <c r="Q47" s="1094"/>
      <c r="R47" s="1085"/>
    </row>
    <row r="48" spans="1:18" ht="18" customHeight="1" x14ac:dyDescent="0.2">
      <c r="A48" s="1097" t="s">
        <v>130</v>
      </c>
      <c r="B48" s="1098" t="s">
        <v>131</v>
      </c>
      <c r="C48" s="987" t="s">
        <v>132</v>
      </c>
      <c r="D48" s="1099"/>
      <c r="E48" s="1100"/>
      <c r="F48" s="1100"/>
      <c r="G48" s="1100"/>
      <c r="H48" s="1100"/>
      <c r="I48" s="1100"/>
      <c r="J48" s="1092"/>
      <c r="K48" s="1458"/>
      <c r="L48" s="1459"/>
      <c r="M48" s="1008"/>
      <c r="N48" s="1093"/>
      <c r="O48" s="993" t="s">
        <v>133</v>
      </c>
      <c r="P48" s="1084"/>
      <c r="Q48" s="1094"/>
      <c r="R48" s="1085"/>
    </row>
    <row r="49" spans="1:18" ht="18" customHeight="1" x14ac:dyDescent="0.2">
      <c r="A49" s="1024" t="s">
        <v>134</v>
      </c>
      <c r="B49" s="1064" t="s">
        <v>135</v>
      </c>
      <c r="C49" s="1101" t="s">
        <v>106</v>
      </c>
      <c r="D49" s="1099"/>
      <c r="E49" s="1100"/>
      <c r="F49" s="1100"/>
      <c r="G49" s="1100"/>
      <c r="H49" s="1100"/>
      <c r="I49" s="1100"/>
      <c r="J49" s="1102"/>
      <c r="K49" s="1458"/>
      <c r="L49" s="1459"/>
      <c r="M49" s="991"/>
      <c r="N49" s="1103"/>
      <c r="O49" s="993"/>
      <c r="P49" s="1104"/>
      <c r="Q49" s="1105"/>
      <c r="R49" s="1039"/>
    </row>
    <row r="50" spans="1:18" ht="18" customHeight="1" x14ac:dyDescent="0.2">
      <c r="A50" s="1024" t="s">
        <v>136</v>
      </c>
      <c r="B50" s="986" t="s">
        <v>137</v>
      </c>
      <c r="C50" s="1106" t="s">
        <v>106</v>
      </c>
      <c r="D50" s="1107">
        <v>1.54</v>
      </c>
      <c r="E50" s="1091">
        <v>1.45</v>
      </c>
      <c r="F50" s="1091">
        <v>1.54</v>
      </c>
      <c r="G50" s="1091">
        <v>1.51</v>
      </c>
      <c r="H50" s="1091">
        <v>1.44</v>
      </c>
      <c r="I50" s="1088" t="s">
        <v>138</v>
      </c>
      <c r="J50" s="1102" t="s">
        <v>139</v>
      </c>
      <c r="K50" s="1458"/>
      <c r="L50" s="1459"/>
      <c r="M50" s="991">
        <v>1.51</v>
      </c>
      <c r="N50" s="1103">
        <v>1.44</v>
      </c>
      <c r="O50" s="993" t="s">
        <v>140</v>
      </c>
      <c r="P50" s="1104"/>
      <c r="Q50" s="1105"/>
      <c r="R50" s="1039"/>
    </row>
    <row r="51" spans="1:18" ht="18" customHeight="1" thickBot="1" x14ac:dyDescent="0.2">
      <c r="A51" s="1024" t="s">
        <v>141</v>
      </c>
      <c r="B51" s="1108" t="s">
        <v>142</v>
      </c>
      <c r="C51" s="1095" t="s">
        <v>106</v>
      </c>
      <c r="D51" s="1109">
        <v>1.1200000000000001</v>
      </c>
      <c r="E51" s="1072" t="s">
        <v>138</v>
      </c>
      <c r="F51" s="1072" t="s">
        <v>138</v>
      </c>
      <c r="G51" s="1110">
        <v>2.3199999999999998</v>
      </c>
      <c r="H51" s="1072" t="s">
        <v>138</v>
      </c>
      <c r="I51" s="1072" t="s">
        <v>138</v>
      </c>
      <c r="J51" s="1111" t="s">
        <v>143</v>
      </c>
      <c r="K51" s="1458"/>
      <c r="L51" s="1459"/>
      <c r="M51" s="1067">
        <v>1.31</v>
      </c>
      <c r="N51" s="1112">
        <v>2.29</v>
      </c>
      <c r="O51" s="1049" t="s">
        <v>144</v>
      </c>
      <c r="P51" s="1113"/>
      <c r="Q51" s="1051"/>
      <c r="R51" s="1114"/>
    </row>
    <row r="52" spans="1:18" ht="18" customHeight="1" x14ac:dyDescent="0.2">
      <c r="A52" s="1115" t="s">
        <v>145</v>
      </c>
      <c r="B52" s="1116" t="s">
        <v>146</v>
      </c>
      <c r="C52" s="1117" t="s">
        <v>111</v>
      </c>
      <c r="D52" s="1118"/>
      <c r="E52" s="1119"/>
      <c r="F52" s="1119"/>
      <c r="G52" s="1120"/>
      <c r="H52" s="1120"/>
      <c r="I52" s="1120"/>
      <c r="J52" s="1121"/>
      <c r="K52" s="1458"/>
      <c r="L52" s="1459"/>
      <c r="M52" s="1122"/>
      <c r="N52" s="1060"/>
      <c r="O52" s="1060"/>
      <c r="P52" s="1123"/>
      <c r="Q52" s="984"/>
      <c r="R52" s="1062" t="s">
        <v>147</v>
      </c>
    </row>
    <row r="53" spans="1:18" ht="18" customHeight="1" x14ac:dyDescent="0.2">
      <c r="A53" s="973" t="s">
        <v>148</v>
      </c>
      <c r="B53" s="986" t="s">
        <v>44</v>
      </c>
      <c r="C53" s="1010" t="s">
        <v>111</v>
      </c>
      <c r="D53" s="1087">
        <v>1.202</v>
      </c>
      <c r="E53" s="1088"/>
      <c r="F53" s="1088"/>
      <c r="G53" s="1089">
        <v>1.69</v>
      </c>
      <c r="H53" s="1088">
        <v>1.62</v>
      </c>
      <c r="I53" s="1088">
        <v>1.85</v>
      </c>
      <c r="J53" s="1073" t="s">
        <v>149</v>
      </c>
      <c r="K53" s="1458"/>
      <c r="L53" s="1459"/>
      <c r="M53" s="1008" t="s">
        <v>150</v>
      </c>
      <c r="N53" s="1074" t="s">
        <v>151</v>
      </c>
      <c r="O53" s="993" t="s">
        <v>152</v>
      </c>
      <c r="P53" s="1003">
        <v>1.82</v>
      </c>
      <c r="Q53" s="995"/>
      <c r="R53" s="1124"/>
    </row>
    <row r="54" spans="1:18" ht="18" customHeight="1" x14ac:dyDescent="0.2">
      <c r="A54" s="973"/>
      <c r="B54" s="986"/>
      <c r="C54" s="1010" t="s">
        <v>111</v>
      </c>
      <c r="D54" s="1087">
        <v>1.82</v>
      </c>
      <c r="E54" s="1088">
        <v>1.72</v>
      </c>
      <c r="F54" s="1088" t="s">
        <v>153</v>
      </c>
      <c r="G54" s="1088">
        <v>2</v>
      </c>
      <c r="H54" s="1088">
        <v>1.69</v>
      </c>
      <c r="I54" s="1088">
        <v>2.0499999999999998</v>
      </c>
      <c r="J54" s="1073" t="s">
        <v>154</v>
      </c>
      <c r="K54" s="1458"/>
      <c r="L54" s="1459"/>
      <c r="M54" s="1008" t="s">
        <v>155</v>
      </c>
      <c r="N54" s="1074" t="s">
        <v>156</v>
      </c>
      <c r="O54" s="993" t="s">
        <v>157</v>
      </c>
      <c r="P54" s="1125"/>
      <c r="Q54" s="995"/>
      <c r="R54" s="1036"/>
    </row>
    <row r="55" spans="1:18" ht="18" customHeight="1" x14ac:dyDescent="0.2">
      <c r="A55" s="973"/>
      <c r="B55" s="1126"/>
      <c r="C55" s="1010" t="s">
        <v>111</v>
      </c>
      <c r="D55" s="1087"/>
      <c r="E55" s="1088"/>
      <c r="F55" s="1088"/>
      <c r="G55" s="1088">
        <v>2.2599999999999998</v>
      </c>
      <c r="H55" s="1088">
        <v>2.08</v>
      </c>
      <c r="I55" s="1088" t="s">
        <v>138</v>
      </c>
      <c r="J55" s="1073" t="s">
        <v>158</v>
      </c>
      <c r="K55" s="1458"/>
      <c r="L55" s="1459"/>
      <c r="M55" s="1008"/>
      <c r="N55" s="1074" t="s">
        <v>159</v>
      </c>
      <c r="O55" s="993"/>
      <c r="P55" s="1009"/>
      <c r="Q55" s="995"/>
      <c r="R55" s="1085"/>
    </row>
    <row r="56" spans="1:18" ht="18" customHeight="1" x14ac:dyDescent="0.2">
      <c r="A56" s="973" t="s">
        <v>160</v>
      </c>
      <c r="B56" s="997" t="s">
        <v>161</v>
      </c>
      <c r="C56" s="1010" t="s">
        <v>111</v>
      </c>
      <c r="D56" s="1087"/>
      <c r="E56" s="1088"/>
      <c r="F56" s="1088"/>
      <c r="G56" s="1088"/>
      <c r="H56" s="1088"/>
      <c r="I56" s="1088"/>
      <c r="J56" s="1073"/>
      <c r="K56" s="1458"/>
      <c r="L56" s="1459"/>
      <c r="M56" s="1008">
        <v>2.16</v>
      </c>
      <c r="N56" s="1074"/>
      <c r="O56" s="993" t="s">
        <v>162</v>
      </c>
      <c r="P56" s="1125"/>
      <c r="Q56" s="995"/>
      <c r="R56" s="1036"/>
    </row>
    <row r="57" spans="1:18" ht="18" customHeight="1" x14ac:dyDescent="0.2">
      <c r="A57" s="973" t="s">
        <v>163</v>
      </c>
      <c r="B57" s="1127" t="s">
        <v>63</v>
      </c>
      <c r="C57" s="1012" t="s">
        <v>111</v>
      </c>
      <c r="D57" s="1087"/>
      <c r="E57" s="1088"/>
      <c r="F57" s="1088"/>
      <c r="G57" s="1088"/>
      <c r="H57" s="1088"/>
      <c r="I57" s="1088"/>
      <c r="J57" s="1073"/>
      <c r="K57" s="1458"/>
      <c r="L57" s="1459"/>
      <c r="M57" s="1008">
        <v>1.72</v>
      </c>
      <c r="N57" s="1074"/>
      <c r="O57" s="993" t="s">
        <v>162</v>
      </c>
      <c r="P57" s="1125"/>
      <c r="Q57" s="995"/>
      <c r="R57" s="1036"/>
    </row>
    <row r="58" spans="1:18" ht="18" customHeight="1" x14ac:dyDescent="0.2">
      <c r="A58" s="973" t="s">
        <v>164</v>
      </c>
      <c r="B58" s="986" t="s">
        <v>51</v>
      </c>
      <c r="C58" s="1012" t="s">
        <v>111</v>
      </c>
      <c r="D58" s="1087">
        <v>1.04</v>
      </c>
      <c r="E58" s="1089"/>
      <c r="F58" s="1089"/>
      <c r="G58" s="1088">
        <v>1.89</v>
      </c>
      <c r="H58" s="1088">
        <v>1.79</v>
      </c>
      <c r="I58" s="1088" t="s">
        <v>138</v>
      </c>
      <c r="J58" s="1128" t="s">
        <v>165</v>
      </c>
      <c r="K58" s="1458"/>
      <c r="L58" s="1459"/>
      <c r="M58" s="1008" t="s">
        <v>166</v>
      </c>
      <c r="N58" s="1074" t="s">
        <v>167</v>
      </c>
      <c r="O58" s="993" t="s">
        <v>168</v>
      </c>
      <c r="P58" s="1003">
        <v>1.43</v>
      </c>
      <c r="Q58" s="995"/>
      <c r="R58" s="1124"/>
    </row>
    <row r="59" spans="1:18" ht="18" customHeight="1" x14ac:dyDescent="0.2">
      <c r="A59" s="973"/>
      <c r="B59" s="986"/>
      <c r="C59" s="1129" t="s">
        <v>111</v>
      </c>
      <c r="D59" s="1087">
        <v>1.43</v>
      </c>
      <c r="E59" s="1088" t="s">
        <v>169</v>
      </c>
      <c r="F59" s="1088" t="s">
        <v>169</v>
      </c>
      <c r="G59" s="1088">
        <v>2.0099999999999998</v>
      </c>
      <c r="H59" s="1088">
        <v>1.92</v>
      </c>
      <c r="I59" s="1088" t="s">
        <v>138</v>
      </c>
      <c r="J59" s="1073" t="s">
        <v>149</v>
      </c>
      <c r="K59" s="1458"/>
      <c r="L59" s="1459"/>
      <c r="M59" s="1130" t="s">
        <v>170</v>
      </c>
      <c r="N59" s="1083" t="s">
        <v>171</v>
      </c>
      <c r="O59" s="993" t="s">
        <v>172</v>
      </c>
      <c r="P59" s="1125"/>
      <c r="Q59" s="995"/>
      <c r="R59" s="1036"/>
    </row>
    <row r="60" spans="1:18" ht="18" customHeight="1" x14ac:dyDescent="0.2">
      <c r="A60" s="973"/>
      <c r="B60" s="986"/>
      <c r="C60" s="1129" t="s">
        <v>111</v>
      </c>
      <c r="D60" s="1087"/>
      <c r="E60" s="1088"/>
      <c r="F60" s="1088"/>
      <c r="G60" s="1088">
        <v>3.25</v>
      </c>
      <c r="H60" s="1088">
        <v>3.38</v>
      </c>
      <c r="I60" s="1088" t="s">
        <v>138</v>
      </c>
      <c r="J60" s="1073" t="s">
        <v>158</v>
      </c>
      <c r="K60" s="1458"/>
      <c r="L60" s="1459"/>
      <c r="M60" s="1131"/>
      <c r="N60" s="1083" t="s">
        <v>173</v>
      </c>
      <c r="O60" s="993"/>
      <c r="P60" s="1125"/>
      <c r="Q60" s="995"/>
      <c r="R60" s="1036"/>
    </row>
    <row r="61" spans="1:18" ht="18" customHeight="1" x14ac:dyDescent="0.2">
      <c r="A61" s="973" t="s">
        <v>174</v>
      </c>
      <c r="B61" s="997" t="s">
        <v>175</v>
      </c>
      <c r="C61" s="1010" t="s">
        <v>111</v>
      </c>
      <c r="D61" s="1087"/>
      <c r="E61" s="1088"/>
      <c r="F61" s="1088"/>
      <c r="G61" s="1088"/>
      <c r="H61" s="1088"/>
      <c r="I61" s="1088"/>
      <c r="J61" s="1082"/>
      <c r="K61" s="1458"/>
      <c r="L61" s="1459"/>
      <c r="M61" s="1131">
        <v>1.47</v>
      </c>
      <c r="N61" s="1083"/>
      <c r="O61" s="993" t="s">
        <v>176</v>
      </c>
      <c r="P61" s="1069"/>
      <c r="Q61" s="995"/>
      <c r="R61" s="1036"/>
    </row>
    <row r="62" spans="1:18" ht="18" customHeight="1" x14ac:dyDescent="0.2">
      <c r="A62" s="973" t="s">
        <v>177</v>
      </c>
      <c r="B62" s="997" t="s">
        <v>80</v>
      </c>
      <c r="C62" s="1010" t="s">
        <v>111</v>
      </c>
      <c r="D62" s="1087"/>
      <c r="E62" s="1088"/>
      <c r="F62" s="1088"/>
      <c r="G62" s="1088"/>
      <c r="H62" s="1088"/>
      <c r="I62" s="1088"/>
      <c r="J62" s="1082"/>
      <c r="K62" s="1458"/>
      <c r="L62" s="1459"/>
      <c r="M62" s="1131">
        <v>1.42</v>
      </c>
      <c r="N62" s="1083"/>
      <c r="O62" s="993" t="s">
        <v>178</v>
      </c>
      <c r="P62" s="1069"/>
      <c r="Q62" s="995"/>
      <c r="R62" s="1036"/>
    </row>
    <row r="63" spans="1:18" ht="18" customHeight="1" x14ac:dyDescent="0.2">
      <c r="A63" s="973" t="s">
        <v>179</v>
      </c>
      <c r="B63" s="997" t="s">
        <v>83</v>
      </c>
      <c r="C63" s="1010" t="s">
        <v>111</v>
      </c>
      <c r="D63" s="1087"/>
      <c r="E63" s="1088"/>
      <c r="F63" s="1088"/>
      <c r="G63" s="1088"/>
      <c r="H63" s="1088"/>
      <c r="I63" s="1088"/>
      <c r="J63" s="1082"/>
      <c r="K63" s="1458"/>
      <c r="L63" s="1459"/>
      <c r="M63" s="1131">
        <v>1.47</v>
      </c>
      <c r="N63" s="1083"/>
      <c r="O63" s="993" t="s">
        <v>178</v>
      </c>
      <c r="P63" s="1069"/>
      <c r="Q63" s="995"/>
      <c r="R63" s="1036"/>
    </row>
    <row r="64" spans="1:18" ht="18" customHeight="1" x14ac:dyDescent="0.2">
      <c r="A64" s="973" t="s">
        <v>180</v>
      </c>
      <c r="B64" s="997" t="s">
        <v>181</v>
      </c>
      <c r="C64" s="1010" t="s">
        <v>111</v>
      </c>
      <c r="D64" s="1087"/>
      <c r="E64" s="1088"/>
      <c r="F64" s="1088"/>
      <c r="G64" s="1088"/>
      <c r="H64" s="1088"/>
      <c r="I64" s="1088"/>
      <c r="J64" s="1082"/>
      <c r="K64" s="1458"/>
      <c r="L64" s="1459"/>
      <c r="M64" s="1131">
        <v>1.62</v>
      </c>
      <c r="N64" s="1083"/>
      <c r="O64" s="993" t="s">
        <v>182</v>
      </c>
      <c r="P64" s="1069"/>
      <c r="Q64" s="995"/>
      <c r="R64" s="1036"/>
    </row>
    <row r="65" spans="1:18" ht="18" customHeight="1" x14ac:dyDescent="0.2">
      <c r="A65" s="973" t="s">
        <v>183</v>
      </c>
      <c r="B65" s="997" t="s">
        <v>184</v>
      </c>
      <c r="C65" s="1010" t="s">
        <v>111</v>
      </c>
      <c r="D65" s="1087"/>
      <c r="E65" s="1088"/>
      <c r="F65" s="1088"/>
      <c r="G65" s="1088"/>
      <c r="H65" s="1088"/>
      <c r="I65" s="1088"/>
      <c r="J65" s="1082"/>
      <c r="K65" s="1458"/>
      <c r="L65" s="1459"/>
      <c r="M65" s="1131">
        <v>1.35</v>
      </c>
      <c r="N65" s="1083"/>
      <c r="O65" s="993" t="s">
        <v>185</v>
      </c>
      <c r="P65" s="1069"/>
      <c r="Q65" s="995"/>
      <c r="R65" s="1036"/>
    </row>
    <row r="66" spans="1:18" ht="18" customHeight="1" x14ac:dyDescent="0.2">
      <c r="A66" s="973" t="s">
        <v>186</v>
      </c>
      <c r="B66" s="997" t="s">
        <v>88</v>
      </c>
      <c r="C66" s="1010" t="s">
        <v>111</v>
      </c>
      <c r="D66" s="1087"/>
      <c r="E66" s="1088"/>
      <c r="F66" s="1088"/>
      <c r="G66" s="1088"/>
      <c r="H66" s="1088"/>
      <c r="I66" s="1088"/>
      <c r="J66" s="1082"/>
      <c r="K66" s="1458"/>
      <c r="L66" s="1459"/>
      <c r="M66" s="1131">
        <v>1.38</v>
      </c>
      <c r="N66" s="1083"/>
      <c r="O66" s="993" t="s">
        <v>178</v>
      </c>
      <c r="P66" s="1069"/>
      <c r="Q66" s="995"/>
      <c r="R66" s="1036"/>
    </row>
    <row r="67" spans="1:18" ht="18" customHeight="1" x14ac:dyDescent="0.2">
      <c r="A67" s="973" t="s">
        <v>187</v>
      </c>
      <c r="B67" s="1127" t="s">
        <v>90</v>
      </c>
      <c r="C67" s="1012" t="s">
        <v>111</v>
      </c>
      <c r="D67" s="1087"/>
      <c r="E67" s="1088"/>
      <c r="F67" s="1088" t="s">
        <v>6</v>
      </c>
      <c r="G67" s="1088"/>
      <c r="H67" s="1088"/>
      <c r="I67" s="1088"/>
      <c r="J67" s="1082"/>
      <c r="K67" s="1458"/>
      <c r="L67" s="1459"/>
      <c r="M67" s="1131">
        <v>2.29</v>
      </c>
      <c r="N67" s="1083"/>
      <c r="O67" s="993" t="s">
        <v>178</v>
      </c>
      <c r="P67" s="1015"/>
      <c r="Q67" s="1094"/>
      <c r="R67" s="1085"/>
    </row>
    <row r="68" spans="1:18" ht="18" customHeight="1" thickBot="1" x14ac:dyDescent="0.2">
      <c r="A68" s="1132" t="s">
        <v>188</v>
      </c>
      <c r="B68" s="1133" t="s">
        <v>67</v>
      </c>
      <c r="C68" s="1134" t="s">
        <v>111</v>
      </c>
      <c r="D68" s="1478" t="s">
        <v>68</v>
      </c>
      <c r="E68" s="1479"/>
      <c r="F68" s="1479"/>
      <c r="G68" s="1479"/>
      <c r="H68" s="1479"/>
      <c r="I68" s="1479"/>
      <c r="J68" s="1480"/>
      <c r="K68" s="1458"/>
      <c r="L68" s="1459"/>
      <c r="M68" s="1135">
        <v>1.38</v>
      </c>
      <c r="N68" s="1136"/>
      <c r="O68" s="1049" t="s">
        <v>189</v>
      </c>
      <c r="P68" s="1137"/>
      <c r="Q68" s="1138"/>
      <c r="R68" s="1139"/>
    </row>
    <row r="69" spans="1:18" ht="18" customHeight="1" x14ac:dyDescent="0.15">
      <c r="A69" s="973" t="s">
        <v>190</v>
      </c>
      <c r="B69" s="1064" t="s">
        <v>191</v>
      </c>
      <c r="C69" s="1055" t="s">
        <v>111</v>
      </c>
      <c r="D69" s="1140"/>
      <c r="E69" s="1120"/>
      <c r="F69" s="1120"/>
      <c r="G69" s="1120"/>
      <c r="H69" s="1120"/>
      <c r="I69" s="1120"/>
      <c r="J69" s="1058"/>
      <c r="K69" s="1458"/>
      <c r="L69" s="1459"/>
      <c r="M69" s="1008"/>
      <c r="N69" s="1068"/>
      <c r="O69" s="1060"/>
      <c r="P69" s="1015">
        <v>1.33</v>
      </c>
      <c r="Q69" s="1141">
        <v>2.5000000000000001E-3</v>
      </c>
      <c r="R69" s="1085" t="s">
        <v>192</v>
      </c>
    </row>
    <row r="70" spans="1:18" ht="18" customHeight="1" x14ac:dyDescent="0.2">
      <c r="A70" s="973" t="s">
        <v>193</v>
      </c>
      <c r="B70" s="986" t="s">
        <v>44</v>
      </c>
      <c r="C70" s="1010" t="s">
        <v>111</v>
      </c>
      <c r="D70" s="1142">
        <v>1.05</v>
      </c>
      <c r="E70" s="1089"/>
      <c r="F70" s="1089"/>
      <c r="G70" s="1089">
        <v>1.95</v>
      </c>
      <c r="H70" s="1089">
        <v>1.5</v>
      </c>
      <c r="I70" s="1088"/>
      <c r="J70" s="1073" t="s">
        <v>194</v>
      </c>
      <c r="K70" s="1458"/>
      <c r="L70" s="1459"/>
      <c r="M70" s="1008" t="s">
        <v>195</v>
      </c>
      <c r="N70" s="1074" t="s">
        <v>196</v>
      </c>
      <c r="O70" s="993" t="s">
        <v>197</v>
      </c>
      <c r="P70" s="1143"/>
      <c r="Q70" s="1144">
        <v>3.0000000000000001E-3</v>
      </c>
      <c r="R70" s="1124"/>
    </row>
    <row r="71" spans="1:18" ht="18" customHeight="1" x14ac:dyDescent="0.2">
      <c r="A71" s="973"/>
      <c r="B71" s="1127"/>
      <c r="C71" s="1010" t="s">
        <v>111</v>
      </c>
      <c r="D71" s="1087">
        <v>1.8</v>
      </c>
      <c r="E71" s="1088" t="s">
        <v>169</v>
      </c>
      <c r="F71" s="1088" t="s">
        <v>169</v>
      </c>
      <c r="G71" s="1088">
        <v>2.08</v>
      </c>
      <c r="H71" s="1088">
        <v>1.6</v>
      </c>
      <c r="I71" s="1088" t="s">
        <v>138</v>
      </c>
      <c r="J71" s="1073" t="s">
        <v>198</v>
      </c>
      <c r="K71" s="1458"/>
      <c r="L71" s="1459"/>
      <c r="M71" s="1008" t="s">
        <v>199</v>
      </c>
      <c r="N71" s="1074" t="s">
        <v>200</v>
      </c>
      <c r="O71" s="993" t="s">
        <v>201</v>
      </c>
      <c r="P71" s="1015"/>
      <c r="Q71" s="1145"/>
      <c r="R71" s="1085"/>
    </row>
    <row r="72" spans="1:18" ht="18" customHeight="1" x14ac:dyDescent="0.2">
      <c r="A72" s="973" t="s">
        <v>202</v>
      </c>
      <c r="B72" s="986" t="s">
        <v>51</v>
      </c>
      <c r="C72" s="1129" t="s">
        <v>111</v>
      </c>
      <c r="D72" s="1142">
        <v>1.1499999999999999</v>
      </c>
      <c r="E72" s="1089" t="s">
        <v>169</v>
      </c>
      <c r="F72" s="1089" t="s">
        <v>169</v>
      </c>
      <c r="G72" s="1088">
        <v>2.11</v>
      </c>
      <c r="H72" s="1088">
        <v>1.89</v>
      </c>
      <c r="I72" s="1088"/>
      <c r="J72" s="1073" t="s">
        <v>194</v>
      </c>
      <c r="K72" s="1458"/>
      <c r="L72" s="1459"/>
      <c r="M72" s="1008" t="s">
        <v>166</v>
      </c>
      <c r="N72" s="1074" t="s">
        <v>196</v>
      </c>
      <c r="O72" s="993" t="s">
        <v>203</v>
      </c>
      <c r="P72" s="1003"/>
      <c r="Q72" s="1146">
        <v>1E-3</v>
      </c>
      <c r="R72" s="1124"/>
    </row>
    <row r="73" spans="1:18" ht="18" customHeight="1" x14ac:dyDescent="0.2">
      <c r="A73" s="973"/>
      <c r="B73" s="1127"/>
      <c r="C73" s="1010" t="s">
        <v>111</v>
      </c>
      <c r="D73" s="1087">
        <v>1.7</v>
      </c>
      <c r="E73" s="1088" t="s">
        <v>169</v>
      </c>
      <c r="F73" s="1088" t="s">
        <v>169</v>
      </c>
      <c r="G73" s="1088">
        <v>2.25</v>
      </c>
      <c r="H73" s="1088">
        <v>2</v>
      </c>
      <c r="I73" s="1088" t="s">
        <v>138</v>
      </c>
      <c r="J73" s="1147" t="s">
        <v>198</v>
      </c>
      <c r="K73" s="1458"/>
      <c r="L73" s="1459"/>
      <c r="M73" s="1130" t="s">
        <v>204</v>
      </c>
      <c r="N73" s="1074" t="s">
        <v>200</v>
      </c>
      <c r="O73" s="993" t="s">
        <v>205</v>
      </c>
      <c r="P73" s="1009"/>
      <c r="Q73" s="1148"/>
      <c r="R73" s="1085"/>
    </row>
    <row r="74" spans="1:18" ht="18" customHeight="1" thickBot="1" x14ac:dyDescent="0.2">
      <c r="A74" s="973" t="s">
        <v>206</v>
      </c>
      <c r="B74" s="997" t="s">
        <v>67</v>
      </c>
      <c r="C74" s="987" t="s">
        <v>111</v>
      </c>
      <c r="D74" s="1071"/>
      <c r="E74" s="1072"/>
      <c r="F74" s="1072"/>
      <c r="G74" s="1072"/>
      <c r="H74" s="1072"/>
      <c r="I74" s="1072"/>
      <c r="J74" s="1082"/>
      <c r="K74" s="1458"/>
      <c r="L74" s="1459"/>
      <c r="M74" s="1067"/>
      <c r="N74" s="1074"/>
      <c r="O74" s="1049"/>
      <c r="P74" s="1069"/>
      <c r="Q74" s="1149"/>
      <c r="R74" s="1036"/>
    </row>
    <row r="75" spans="1:18" ht="18" customHeight="1" x14ac:dyDescent="0.15">
      <c r="A75" s="1115" t="s">
        <v>207</v>
      </c>
      <c r="B75" s="1054" t="s">
        <v>208</v>
      </c>
      <c r="C75" s="1117" t="s">
        <v>111</v>
      </c>
      <c r="D75" s="1140"/>
      <c r="E75" s="1120"/>
      <c r="F75" s="1120"/>
      <c r="G75" s="1119"/>
      <c r="H75" s="1119"/>
      <c r="I75" s="1120"/>
      <c r="J75" s="1150"/>
      <c r="K75" s="1458"/>
      <c r="L75" s="1459"/>
      <c r="M75" s="1122"/>
      <c r="N75" s="1060"/>
      <c r="O75" s="1060"/>
      <c r="P75" s="1151"/>
      <c r="Q75" s="1152"/>
      <c r="R75" s="1062">
        <v>1.6</v>
      </c>
    </row>
    <row r="76" spans="1:18" ht="18" customHeight="1" x14ac:dyDescent="0.15">
      <c r="A76" s="973" t="s">
        <v>209</v>
      </c>
      <c r="B76" s="986" t="s">
        <v>210</v>
      </c>
      <c r="C76" s="987" t="s">
        <v>111</v>
      </c>
      <c r="D76" s="1087"/>
      <c r="E76" s="1088"/>
      <c r="F76" s="1088"/>
      <c r="G76" s="1089"/>
      <c r="H76" s="1089"/>
      <c r="I76" s="1088"/>
      <c r="J76" s="1073"/>
      <c r="K76" s="1458"/>
      <c r="L76" s="1459"/>
      <c r="M76" s="980"/>
      <c r="N76" s="1074"/>
      <c r="O76" s="1038"/>
      <c r="P76" s="1143">
        <v>1.54</v>
      </c>
      <c r="Q76" s="1153">
        <v>0.105</v>
      </c>
      <c r="R76" s="1124" t="s">
        <v>211</v>
      </c>
    </row>
    <row r="77" spans="1:18" ht="18" customHeight="1" x14ac:dyDescent="0.15">
      <c r="A77" s="973" t="s">
        <v>212</v>
      </c>
      <c r="B77" s="997" t="s">
        <v>44</v>
      </c>
      <c r="C77" s="987" t="s">
        <v>111</v>
      </c>
      <c r="D77" s="1087">
        <v>1.67</v>
      </c>
      <c r="E77" s="1088" t="s">
        <v>153</v>
      </c>
      <c r="F77" s="1088" t="s">
        <v>153</v>
      </c>
      <c r="G77" s="1088">
        <v>2.16</v>
      </c>
      <c r="H77" s="1088">
        <v>1.92</v>
      </c>
      <c r="I77" s="1088" t="s">
        <v>138</v>
      </c>
      <c r="J77" s="1073"/>
      <c r="K77" s="1458"/>
      <c r="L77" s="1459"/>
      <c r="M77" s="991">
        <v>1.69</v>
      </c>
      <c r="N77" s="1074">
        <v>2.12</v>
      </c>
      <c r="O77" s="1154" t="s">
        <v>213</v>
      </c>
      <c r="P77" s="994"/>
      <c r="Q77" s="1155" t="s">
        <v>214</v>
      </c>
      <c r="R77" s="1039"/>
    </row>
    <row r="78" spans="1:18" ht="18" customHeight="1" x14ac:dyDescent="0.15">
      <c r="A78" s="973" t="s">
        <v>215</v>
      </c>
      <c r="B78" s="997" t="s">
        <v>51</v>
      </c>
      <c r="C78" s="987" t="s">
        <v>111</v>
      </c>
      <c r="D78" s="1087">
        <v>1.54</v>
      </c>
      <c r="E78" s="1088" t="s">
        <v>153</v>
      </c>
      <c r="F78" s="1088" t="s">
        <v>153</v>
      </c>
      <c r="G78" s="1088">
        <v>2.54</v>
      </c>
      <c r="H78" s="1088">
        <v>2.14</v>
      </c>
      <c r="I78" s="1088" t="s">
        <v>138</v>
      </c>
      <c r="J78" s="1073"/>
      <c r="K78" s="1458"/>
      <c r="L78" s="1459"/>
      <c r="M78" s="1008">
        <v>1.54</v>
      </c>
      <c r="N78" s="1074">
        <v>1.92</v>
      </c>
      <c r="O78" s="1156" t="s">
        <v>216</v>
      </c>
      <c r="P78" s="1015"/>
      <c r="Q78" s="1141" t="s">
        <v>217</v>
      </c>
      <c r="R78" s="1085"/>
    </row>
    <row r="79" spans="1:18" ht="18" customHeight="1" x14ac:dyDescent="0.15">
      <c r="A79" s="973" t="s">
        <v>218</v>
      </c>
      <c r="B79" s="1157" t="s">
        <v>67</v>
      </c>
      <c r="C79" s="987" t="s">
        <v>111</v>
      </c>
      <c r="D79" s="1087"/>
      <c r="E79" s="1088"/>
      <c r="F79" s="1088"/>
      <c r="G79" s="1088"/>
      <c r="H79" s="1088"/>
      <c r="I79" s="1088"/>
      <c r="J79" s="1073"/>
      <c r="K79" s="1460"/>
      <c r="L79" s="1461"/>
      <c r="M79" s="1067"/>
      <c r="N79" s="1074"/>
      <c r="O79" s="1038"/>
      <c r="P79" s="1158"/>
      <c r="Q79" s="1159"/>
      <c r="R79" s="1160"/>
    </row>
    <row r="80" spans="1:18" ht="18" customHeight="1" x14ac:dyDescent="0.15">
      <c r="A80" s="973" t="s">
        <v>219</v>
      </c>
      <c r="B80" s="997" t="s">
        <v>220</v>
      </c>
      <c r="C80" s="987" t="s">
        <v>111</v>
      </c>
      <c r="D80" s="1462"/>
      <c r="E80" s="1463"/>
      <c r="F80" s="1463"/>
      <c r="G80" s="1463"/>
      <c r="H80" s="1463"/>
      <c r="I80" s="1463"/>
      <c r="J80" s="1464"/>
      <c r="K80" s="1161">
        <v>1.69</v>
      </c>
      <c r="L80" s="1073" t="s">
        <v>221</v>
      </c>
      <c r="M80" s="1067"/>
      <c r="N80" s="1074"/>
      <c r="O80" s="1038"/>
      <c r="P80" s="1158"/>
      <c r="Q80" s="1162"/>
      <c r="R80" s="1160"/>
    </row>
    <row r="81" spans="1:18" ht="18" customHeight="1" x14ac:dyDescent="0.15">
      <c r="A81" s="973" t="s">
        <v>222</v>
      </c>
      <c r="B81" s="1020" t="s">
        <v>44</v>
      </c>
      <c r="C81" s="987" t="s">
        <v>111</v>
      </c>
      <c r="D81" s="1465"/>
      <c r="E81" s="1466"/>
      <c r="F81" s="1466"/>
      <c r="G81" s="1466"/>
      <c r="H81" s="1466"/>
      <c r="I81" s="1466"/>
      <c r="J81" s="1467"/>
      <c r="K81" s="1161">
        <v>1.69</v>
      </c>
      <c r="L81" s="1073" t="s">
        <v>221</v>
      </c>
      <c r="M81" s="1067"/>
      <c r="N81" s="1074"/>
      <c r="O81" s="1038"/>
      <c r="P81" s="1158"/>
      <c r="Q81" s="1162"/>
      <c r="R81" s="1160"/>
    </row>
    <row r="82" spans="1:18" ht="18" customHeight="1" x14ac:dyDescent="0.15">
      <c r="A82" s="973" t="s">
        <v>223</v>
      </c>
      <c r="B82" s="1020" t="s">
        <v>51</v>
      </c>
      <c r="C82" s="987" t="s">
        <v>111</v>
      </c>
      <c r="D82" s="1465"/>
      <c r="E82" s="1466"/>
      <c r="F82" s="1466"/>
      <c r="G82" s="1466"/>
      <c r="H82" s="1466"/>
      <c r="I82" s="1466"/>
      <c r="J82" s="1467"/>
      <c r="K82" s="1161" t="s">
        <v>224</v>
      </c>
      <c r="L82" s="1073"/>
      <c r="M82" s="1067"/>
      <c r="N82" s="1074"/>
      <c r="O82" s="1038"/>
      <c r="P82" s="1158"/>
      <c r="Q82" s="1162"/>
      <c r="R82" s="1160"/>
    </row>
    <row r="83" spans="1:18" ht="18" customHeight="1" x14ac:dyDescent="0.15">
      <c r="A83" s="973" t="s">
        <v>225</v>
      </c>
      <c r="B83" s="1286" t="s">
        <v>67</v>
      </c>
      <c r="C83" s="987" t="s">
        <v>111</v>
      </c>
      <c r="D83" s="1468"/>
      <c r="E83" s="1469"/>
      <c r="F83" s="1469"/>
      <c r="G83" s="1469"/>
      <c r="H83" s="1469"/>
      <c r="I83" s="1469"/>
      <c r="J83" s="1470"/>
      <c r="K83" s="1161" t="s">
        <v>224</v>
      </c>
      <c r="L83" s="1073"/>
      <c r="M83" s="1067"/>
      <c r="N83" s="1074"/>
      <c r="O83" s="1038"/>
      <c r="P83" s="1158"/>
      <c r="Q83" s="1162"/>
      <c r="R83" s="1160"/>
    </row>
    <row r="84" spans="1:18" ht="18" customHeight="1" x14ac:dyDescent="0.15">
      <c r="A84" s="973" t="s">
        <v>226</v>
      </c>
      <c r="B84" s="1163" t="s">
        <v>227</v>
      </c>
      <c r="C84" s="987" t="s">
        <v>111</v>
      </c>
      <c r="D84" s="1087"/>
      <c r="E84" s="1088"/>
      <c r="F84" s="1088"/>
      <c r="G84" s="1088"/>
      <c r="H84" s="1088"/>
      <c r="I84" s="1088"/>
      <c r="J84" s="1164"/>
      <c r="K84" s="1472"/>
      <c r="L84" s="1473"/>
      <c r="M84" s="991"/>
      <c r="N84" s="1074"/>
      <c r="O84" s="1038"/>
      <c r="P84" s="994">
        <v>1.54</v>
      </c>
      <c r="Q84" s="1165"/>
      <c r="R84" s="1166"/>
    </row>
    <row r="85" spans="1:18" ht="18" customHeight="1" x14ac:dyDescent="0.15">
      <c r="A85" s="973" t="s">
        <v>228</v>
      </c>
      <c r="B85" s="1163" t="s">
        <v>229</v>
      </c>
      <c r="C85" s="987" t="s">
        <v>111</v>
      </c>
      <c r="D85" s="1107">
        <v>1.54</v>
      </c>
      <c r="E85" s="1088" t="s">
        <v>153</v>
      </c>
      <c r="F85" s="1088" t="s">
        <v>153</v>
      </c>
      <c r="G85" s="1091">
        <v>1.51</v>
      </c>
      <c r="H85" s="1091">
        <v>1.54</v>
      </c>
      <c r="I85" s="1088" t="s">
        <v>138</v>
      </c>
      <c r="J85" s="1167" t="s">
        <v>230</v>
      </c>
      <c r="K85" s="1474"/>
      <c r="L85" s="1475"/>
      <c r="M85" s="1131">
        <v>1.53</v>
      </c>
      <c r="N85" s="1103">
        <v>1.5</v>
      </c>
      <c r="O85" s="1038"/>
      <c r="P85" s="1015"/>
      <c r="Q85" s="1168" t="s">
        <v>231</v>
      </c>
      <c r="R85" s="1169"/>
    </row>
    <row r="86" spans="1:18" ht="18" customHeight="1" x14ac:dyDescent="0.15">
      <c r="A86" s="973" t="s">
        <v>232</v>
      </c>
      <c r="B86" s="1170" t="s">
        <v>233</v>
      </c>
      <c r="C86" s="987" t="s">
        <v>111</v>
      </c>
      <c r="D86" s="1087">
        <v>1.64</v>
      </c>
      <c r="E86" s="1088" t="s">
        <v>153</v>
      </c>
      <c r="F86" s="1088" t="s">
        <v>153</v>
      </c>
      <c r="G86" s="1088">
        <v>1.72</v>
      </c>
      <c r="H86" s="1088">
        <v>1.63</v>
      </c>
      <c r="I86" s="1088" t="s">
        <v>138</v>
      </c>
      <c r="J86" s="1167" t="s">
        <v>230</v>
      </c>
      <c r="K86" s="1474"/>
      <c r="L86" s="1475"/>
      <c r="M86" s="1067">
        <v>1.67</v>
      </c>
      <c r="N86" s="1074">
        <v>1.63</v>
      </c>
      <c r="O86" s="1038"/>
      <c r="P86" s="1069"/>
      <c r="Q86" s="1171" t="s">
        <v>231</v>
      </c>
      <c r="R86" s="1172"/>
    </row>
    <row r="87" spans="1:18" ht="18" customHeight="1" x14ac:dyDescent="0.15">
      <c r="A87" s="973" t="s">
        <v>234</v>
      </c>
      <c r="B87" s="986" t="s">
        <v>235</v>
      </c>
      <c r="C87" s="987" t="s">
        <v>111</v>
      </c>
      <c r="D87" s="1087"/>
      <c r="E87" s="1088"/>
      <c r="F87" s="1088"/>
      <c r="G87" s="1088" t="s">
        <v>138</v>
      </c>
      <c r="H87" s="1088" t="s">
        <v>138</v>
      </c>
      <c r="I87" s="1088" t="s">
        <v>138</v>
      </c>
      <c r="J87" s="1167" t="s">
        <v>230</v>
      </c>
      <c r="K87" s="1474"/>
      <c r="L87" s="1475"/>
      <c r="M87" s="991"/>
      <c r="N87" s="1074"/>
      <c r="O87" s="1038"/>
      <c r="P87" s="1173"/>
      <c r="Q87" s="1174"/>
      <c r="R87" s="1039"/>
    </row>
    <row r="88" spans="1:18" ht="18" customHeight="1" x14ac:dyDescent="0.15">
      <c r="A88" s="973" t="s">
        <v>236</v>
      </c>
      <c r="B88" s="997" t="s">
        <v>237</v>
      </c>
      <c r="C88" s="987" t="s">
        <v>111</v>
      </c>
      <c r="D88" s="1087">
        <v>1.06</v>
      </c>
      <c r="E88" s="1088" t="s">
        <v>153</v>
      </c>
      <c r="F88" s="1088" t="s">
        <v>153</v>
      </c>
      <c r="G88" s="1088">
        <v>2.2000000000000002</v>
      </c>
      <c r="H88" s="1088">
        <v>1.77</v>
      </c>
      <c r="I88" s="1088" t="s">
        <v>138</v>
      </c>
      <c r="J88" s="1167" t="s">
        <v>230</v>
      </c>
      <c r="K88" s="1474"/>
      <c r="L88" s="1475"/>
      <c r="M88" s="1067">
        <v>1.06</v>
      </c>
      <c r="N88" s="1074">
        <v>1.93</v>
      </c>
      <c r="O88" s="1038" t="s">
        <v>238</v>
      </c>
      <c r="P88" s="1069">
        <v>1.0529999999999999</v>
      </c>
      <c r="Q88" s="1175">
        <v>5.0000000000000001E-3</v>
      </c>
      <c r="R88" s="1036"/>
    </row>
    <row r="89" spans="1:18" ht="18" customHeight="1" x14ac:dyDescent="0.15">
      <c r="A89" s="973" t="s">
        <v>239</v>
      </c>
      <c r="B89" s="997" t="s">
        <v>240</v>
      </c>
      <c r="C89" s="987" t="s">
        <v>111</v>
      </c>
      <c r="D89" s="1107">
        <v>1.35</v>
      </c>
      <c r="E89" s="1088" t="s">
        <v>153</v>
      </c>
      <c r="F89" s="1088" t="s">
        <v>153</v>
      </c>
      <c r="G89" s="1091">
        <v>1.8</v>
      </c>
      <c r="H89" s="1091">
        <v>1.53</v>
      </c>
      <c r="I89" s="1088" t="s">
        <v>138</v>
      </c>
      <c r="J89" s="1167" t="s">
        <v>230</v>
      </c>
      <c r="K89" s="1474"/>
      <c r="L89" s="1475"/>
      <c r="M89" s="991">
        <v>1.37</v>
      </c>
      <c r="N89" s="1103">
        <v>1.7</v>
      </c>
      <c r="O89" s="1038" t="s">
        <v>238</v>
      </c>
      <c r="P89" s="994">
        <v>2</v>
      </c>
      <c r="Q89" s="1176">
        <v>1.6E-2</v>
      </c>
      <c r="R89" s="1039"/>
    </row>
    <row r="90" spans="1:18" ht="18" customHeight="1" thickBot="1" x14ac:dyDescent="0.2">
      <c r="A90" s="973" t="s">
        <v>241</v>
      </c>
      <c r="B90" s="1133" t="s">
        <v>242</v>
      </c>
      <c r="C90" s="1086" t="s">
        <v>111</v>
      </c>
      <c r="D90" s="1071">
        <v>3.85</v>
      </c>
      <c r="E90" s="1072" t="s">
        <v>153</v>
      </c>
      <c r="F90" s="1072" t="s">
        <v>153</v>
      </c>
      <c r="G90" s="1072">
        <v>0.68</v>
      </c>
      <c r="H90" s="1072">
        <v>0.71</v>
      </c>
      <c r="I90" s="1072" t="s">
        <v>138</v>
      </c>
      <c r="J90" s="1177" t="s">
        <v>230</v>
      </c>
      <c r="K90" s="1474"/>
      <c r="L90" s="1475"/>
      <c r="M90" s="1135">
        <v>3.44</v>
      </c>
      <c r="N90" s="1136">
        <v>0.71</v>
      </c>
      <c r="O90" s="1049" t="s">
        <v>243</v>
      </c>
      <c r="P90" s="1178">
        <v>4</v>
      </c>
      <c r="Q90" s="1179">
        <v>2.5000000000000001E-2</v>
      </c>
      <c r="R90" s="1046"/>
    </row>
    <row r="91" spans="1:18" ht="18" customHeight="1" x14ac:dyDescent="0.15">
      <c r="A91" s="1180" t="s">
        <v>244</v>
      </c>
      <c r="B91" s="1116" t="s">
        <v>245</v>
      </c>
      <c r="C91" s="1117" t="s">
        <v>106</v>
      </c>
      <c r="D91" s="1140"/>
      <c r="E91" s="1120"/>
      <c r="F91" s="1120"/>
      <c r="G91" s="1120">
        <v>3.7</v>
      </c>
      <c r="H91" s="1120" t="s">
        <v>138</v>
      </c>
      <c r="I91" s="1120">
        <v>3.76</v>
      </c>
      <c r="J91" s="1181" t="s">
        <v>246</v>
      </c>
      <c r="K91" s="1474"/>
      <c r="L91" s="1475"/>
      <c r="M91" s="1428"/>
      <c r="N91" s="1060">
        <v>3.86</v>
      </c>
      <c r="O91" s="1060"/>
      <c r="P91" s="1182"/>
      <c r="Q91" s="1183"/>
      <c r="R91" s="1184">
        <v>3.37</v>
      </c>
    </row>
    <row r="92" spans="1:18" ht="18" customHeight="1" x14ac:dyDescent="0.15">
      <c r="A92" s="1024" t="s">
        <v>247</v>
      </c>
      <c r="B92" s="1126" t="s">
        <v>248</v>
      </c>
      <c r="C92" s="987" t="s">
        <v>106</v>
      </c>
      <c r="D92" s="1107"/>
      <c r="E92" s="1091"/>
      <c r="F92" s="1091"/>
      <c r="G92" s="1091">
        <v>2.585</v>
      </c>
      <c r="H92" s="1091">
        <v>2.4500000000000002</v>
      </c>
      <c r="I92" s="1091">
        <v>2.94</v>
      </c>
      <c r="J92" s="1185" t="s">
        <v>246</v>
      </c>
      <c r="K92" s="1474"/>
      <c r="L92" s="1475"/>
      <c r="M92" s="1429"/>
      <c r="N92" s="1103">
        <v>2.6</v>
      </c>
      <c r="O92" s="1038" t="s">
        <v>249</v>
      </c>
      <c r="P92" s="992"/>
      <c r="Q92" s="995"/>
      <c r="R92" s="1039"/>
    </row>
    <row r="93" spans="1:18" ht="18" customHeight="1" x14ac:dyDescent="0.15">
      <c r="A93" s="1024" t="s">
        <v>250</v>
      </c>
      <c r="B93" s="1186" t="s">
        <v>251</v>
      </c>
      <c r="C93" s="987" t="s">
        <v>106</v>
      </c>
      <c r="D93" s="1107"/>
      <c r="E93" s="1091"/>
      <c r="F93" s="1091"/>
      <c r="G93" s="1091">
        <v>4.8</v>
      </c>
      <c r="H93" s="1091">
        <v>4.29</v>
      </c>
      <c r="I93" s="1091">
        <v>4.0999999999999996</v>
      </c>
      <c r="J93" s="1185" t="s">
        <v>246</v>
      </c>
      <c r="K93" s="1474"/>
      <c r="L93" s="1475"/>
      <c r="M93" s="1429"/>
      <c r="N93" s="1112">
        <v>4.9000000000000004</v>
      </c>
      <c r="O93" s="1187"/>
      <c r="P93" s="992"/>
      <c r="Q93" s="995"/>
      <c r="R93" s="1036"/>
    </row>
    <row r="94" spans="1:18" ht="18" customHeight="1" x14ac:dyDescent="0.15">
      <c r="A94" s="1024" t="s">
        <v>252</v>
      </c>
      <c r="B94" s="997" t="s">
        <v>253</v>
      </c>
      <c r="C94" s="987" t="s">
        <v>106</v>
      </c>
      <c r="D94" s="1107"/>
      <c r="E94" s="1091"/>
      <c r="F94" s="1091"/>
      <c r="G94" s="1091">
        <v>4.5</v>
      </c>
      <c r="H94" s="1088" t="s">
        <v>138</v>
      </c>
      <c r="I94" s="1091">
        <v>4.5999999999999996</v>
      </c>
      <c r="J94" s="1185" t="s">
        <v>246</v>
      </c>
      <c r="K94" s="1474"/>
      <c r="L94" s="1475"/>
      <c r="M94" s="1429"/>
      <c r="N94" s="1103">
        <v>4.57</v>
      </c>
      <c r="O94" s="1038" t="s">
        <v>254</v>
      </c>
      <c r="P94" s="992"/>
      <c r="Q94" s="995"/>
      <c r="R94" s="1039"/>
    </row>
    <row r="95" spans="1:18" ht="18" customHeight="1" x14ac:dyDescent="0.15">
      <c r="A95" s="1024" t="s">
        <v>255</v>
      </c>
      <c r="B95" s="1020" t="s">
        <v>256</v>
      </c>
      <c r="C95" s="987" t="s">
        <v>106</v>
      </c>
      <c r="D95" s="1107"/>
      <c r="E95" s="1091"/>
      <c r="F95" s="1091"/>
      <c r="G95" s="1091">
        <v>4.5</v>
      </c>
      <c r="H95" s="1088" t="s">
        <v>138</v>
      </c>
      <c r="I95" s="1091">
        <v>4.9000000000000004</v>
      </c>
      <c r="J95" s="1185" t="s">
        <v>246</v>
      </c>
      <c r="K95" s="1474"/>
      <c r="L95" s="1475"/>
      <c r="M95" s="1429"/>
      <c r="N95" s="1103">
        <v>4.5</v>
      </c>
      <c r="O95" s="1038" t="s">
        <v>257</v>
      </c>
      <c r="P95" s="992"/>
      <c r="Q95" s="995"/>
      <c r="R95" s="1036"/>
    </row>
    <row r="96" spans="1:18" ht="18" customHeight="1" x14ac:dyDescent="0.15">
      <c r="A96" s="1024" t="s">
        <v>258</v>
      </c>
      <c r="B96" s="1127" t="s">
        <v>259</v>
      </c>
      <c r="C96" s="987" t="s">
        <v>106</v>
      </c>
      <c r="D96" s="1107"/>
      <c r="E96" s="1091"/>
      <c r="F96" s="1091"/>
      <c r="G96" s="1091">
        <v>4.7300000000000004</v>
      </c>
      <c r="H96" s="1088" t="s">
        <v>138</v>
      </c>
      <c r="I96" s="1091">
        <v>4.1500000000000004</v>
      </c>
      <c r="J96" s="1185" t="s">
        <v>246</v>
      </c>
      <c r="K96" s="1474"/>
      <c r="L96" s="1475"/>
      <c r="M96" s="1429"/>
      <c r="N96" s="1103">
        <v>4.83</v>
      </c>
      <c r="O96" s="1038" t="s">
        <v>260</v>
      </c>
      <c r="P96" s="992"/>
      <c r="Q96" s="995"/>
      <c r="R96" s="1039"/>
    </row>
    <row r="97" spans="1:18" ht="18" customHeight="1" thickBot="1" x14ac:dyDescent="0.2">
      <c r="A97" s="1040" t="s">
        <v>261</v>
      </c>
      <c r="B97" s="1108" t="s">
        <v>262</v>
      </c>
      <c r="C97" s="1042" t="s">
        <v>106</v>
      </c>
      <c r="D97" s="1109"/>
      <c r="E97" s="1110"/>
      <c r="F97" s="1110"/>
      <c r="G97" s="1110">
        <v>4.46</v>
      </c>
      <c r="H97" s="1072" t="s">
        <v>138</v>
      </c>
      <c r="I97" s="1072" t="s">
        <v>138</v>
      </c>
      <c r="J97" s="1177" t="s">
        <v>246</v>
      </c>
      <c r="K97" s="1474"/>
      <c r="L97" s="1475"/>
      <c r="M97" s="1429"/>
      <c r="N97" s="1188">
        <v>5.65</v>
      </c>
      <c r="O97" s="1049" t="s">
        <v>257</v>
      </c>
      <c r="P97" s="1189"/>
      <c r="Q97" s="1051"/>
      <c r="R97" s="1114"/>
    </row>
    <row r="98" spans="1:18" ht="18" customHeight="1" x14ac:dyDescent="0.15">
      <c r="A98" s="1024" t="s">
        <v>263</v>
      </c>
      <c r="B98" s="1064" t="s">
        <v>264</v>
      </c>
      <c r="C98" s="1055" t="s">
        <v>106</v>
      </c>
      <c r="D98" s="1140"/>
      <c r="E98" s="1120"/>
      <c r="F98" s="1120"/>
      <c r="G98" s="1120" t="s">
        <v>138</v>
      </c>
      <c r="H98" s="1120" t="s">
        <v>138</v>
      </c>
      <c r="I98" s="1120" t="s">
        <v>138</v>
      </c>
      <c r="J98" s="1181" t="s">
        <v>246</v>
      </c>
      <c r="K98" s="1474"/>
      <c r="L98" s="1475"/>
      <c r="M98" s="1429"/>
      <c r="N98" s="1068"/>
      <c r="O98" s="1060"/>
      <c r="P98" s="992"/>
      <c r="Q98" s="995"/>
      <c r="R98" s="1085"/>
    </row>
    <row r="99" spans="1:18" ht="18" customHeight="1" x14ac:dyDescent="0.15">
      <c r="A99" s="973" t="s">
        <v>265</v>
      </c>
      <c r="B99" s="986" t="s">
        <v>266</v>
      </c>
      <c r="C99" s="987" t="s">
        <v>106</v>
      </c>
      <c r="D99" s="1087"/>
      <c r="E99" s="1088"/>
      <c r="F99" s="1088"/>
      <c r="G99" s="1088" t="s">
        <v>138</v>
      </c>
      <c r="H99" s="1088" t="s">
        <v>138</v>
      </c>
      <c r="I99" s="1088" t="s">
        <v>138</v>
      </c>
      <c r="J99" s="1167" t="s">
        <v>246</v>
      </c>
      <c r="K99" s="1474"/>
      <c r="L99" s="1475"/>
      <c r="M99" s="1429"/>
      <c r="N99" s="1074"/>
      <c r="O99" s="1187"/>
      <c r="P99" s="992"/>
      <c r="Q99" s="995"/>
      <c r="R99" s="1039"/>
    </row>
    <row r="100" spans="1:18" ht="18" customHeight="1" thickBot="1" x14ac:dyDescent="0.2">
      <c r="A100" s="973" t="s">
        <v>267</v>
      </c>
      <c r="B100" s="986" t="s">
        <v>268</v>
      </c>
      <c r="C100" s="1086" t="s">
        <v>106</v>
      </c>
      <c r="D100" s="1071"/>
      <c r="E100" s="1072"/>
      <c r="F100" s="1072"/>
      <c r="G100" s="1072" t="s">
        <v>138</v>
      </c>
      <c r="H100" s="1072" t="s">
        <v>138</v>
      </c>
      <c r="I100" s="1072" t="s">
        <v>138</v>
      </c>
      <c r="J100" s="1177" t="s">
        <v>246</v>
      </c>
      <c r="K100" s="1474"/>
      <c r="L100" s="1475"/>
      <c r="M100" s="1429"/>
      <c r="N100" s="1083"/>
      <c r="O100" s="1083"/>
      <c r="P100" s="992"/>
      <c r="Q100" s="995"/>
      <c r="R100" s="1124"/>
    </row>
    <row r="101" spans="1:18" ht="18" customHeight="1" thickBot="1" x14ac:dyDescent="0.2">
      <c r="A101" s="1180" t="s">
        <v>269</v>
      </c>
      <c r="B101" s="1190" t="s">
        <v>270</v>
      </c>
      <c r="C101" s="1191" t="s">
        <v>106</v>
      </c>
      <c r="D101" s="1192"/>
      <c r="E101" s="1193"/>
      <c r="F101" s="1193"/>
      <c r="G101" s="1193" t="s">
        <v>138</v>
      </c>
      <c r="H101" s="1193" t="s">
        <v>138</v>
      </c>
      <c r="I101" s="1193" t="s">
        <v>138</v>
      </c>
      <c r="J101" s="1194" t="s">
        <v>246</v>
      </c>
      <c r="K101" s="1474"/>
      <c r="L101" s="1475"/>
      <c r="M101" s="1429"/>
      <c r="N101" s="1195" t="s">
        <v>271</v>
      </c>
      <c r="O101" s="1195"/>
      <c r="P101" s="1196"/>
      <c r="Q101" s="1197"/>
      <c r="R101" s="1198"/>
    </row>
    <row r="102" spans="1:18" ht="18" customHeight="1" x14ac:dyDescent="0.15">
      <c r="A102" s="1180" t="s">
        <v>272</v>
      </c>
      <c r="B102" s="1054" t="s">
        <v>273</v>
      </c>
      <c r="C102" s="1117" t="s">
        <v>106</v>
      </c>
      <c r="D102" s="1140"/>
      <c r="E102" s="1120"/>
      <c r="F102" s="1120"/>
      <c r="G102" s="1120">
        <v>3.85</v>
      </c>
      <c r="H102" s="1120" t="s">
        <v>169</v>
      </c>
      <c r="I102" s="1120">
        <v>4.1500000000000004</v>
      </c>
      <c r="J102" s="1181" t="s">
        <v>246</v>
      </c>
      <c r="K102" s="1474"/>
      <c r="L102" s="1475"/>
      <c r="M102" s="1429"/>
      <c r="N102" s="1060">
        <v>3.6</v>
      </c>
      <c r="O102" s="1038"/>
      <c r="P102" s="1182"/>
      <c r="Q102" s="1183"/>
      <c r="R102" s="1199">
        <v>3.37</v>
      </c>
    </row>
    <row r="103" spans="1:18" ht="18" customHeight="1" x14ac:dyDescent="0.15">
      <c r="A103" s="1024" t="s">
        <v>274</v>
      </c>
      <c r="B103" s="1126" t="s">
        <v>275</v>
      </c>
      <c r="C103" s="987" t="s">
        <v>106</v>
      </c>
      <c r="D103" s="1087"/>
      <c r="E103" s="1088"/>
      <c r="F103" s="1088"/>
      <c r="G103" s="1088" t="s">
        <v>169</v>
      </c>
      <c r="H103" s="1088" t="s">
        <v>169</v>
      </c>
      <c r="I103" s="1088" t="s">
        <v>169</v>
      </c>
      <c r="J103" s="1167"/>
      <c r="K103" s="1474"/>
      <c r="L103" s="1475"/>
      <c r="M103" s="1429"/>
      <c r="N103" s="1074"/>
      <c r="O103" s="1038"/>
      <c r="P103" s="1200"/>
      <c r="Q103" s="1201"/>
      <c r="R103" s="1202"/>
    </row>
    <row r="104" spans="1:18" ht="18" customHeight="1" x14ac:dyDescent="0.15">
      <c r="A104" s="1024" t="s">
        <v>276</v>
      </c>
      <c r="B104" s="997" t="s">
        <v>277</v>
      </c>
      <c r="C104" s="987" t="s">
        <v>106</v>
      </c>
      <c r="D104" s="1107"/>
      <c r="E104" s="1091"/>
      <c r="F104" s="1091"/>
      <c r="G104" s="1091">
        <v>2.8</v>
      </c>
      <c r="H104" s="1091">
        <v>2.5</v>
      </c>
      <c r="I104" s="1091">
        <v>3.15</v>
      </c>
      <c r="J104" s="1185" t="s">
        <v>246</v>
      </c>
      <c r="K104" s="1474"/>
      <c r="L104" s="1475"/>
      <c r="M104" s="1429"/>
      <c r="N104" s="1103">
        <v>2.8</v>
      </c>
      <c r="O104" s="1038" t="s">
        <v>257</v>
      </c>
      <c r="P104" s="1200"/>
      <c r="Q104" s="1201"/>
      <c r="R104" s="1203"/>
    </row>
    <row r="105" spans="1:18" ht="18" customHeight="1" x14ac:dyDescent="0.15">
      <c r="A105" s="1024" t="s">
        <v>278</v>
      </c>
      <c r="B105" s="1204" t="s">
        <v>279</v>
      </c>
      <c r="C105" s="1205" t="s">
        <v>106</v>
      </c>
      <c r="D105" s="1107"/>
      <c r="E105" s="1091"/>
      <c r="F105" s="1091"/>
      <c r="G105" s="1091">
        <v>3.5</v>
      </c>
      <c r="H105" s="1088" t="s">
        <v>169</v>
      </c>
      <c r="I105" s="1091">
        <v>4</v>
      </c>
      <c r="J105" s="1185"/>
      <c r="K105" s="1474"/>
      <c r="L105" s="1475"/>
      <c r="M105" s="1429"/>
      <c r="N105" s="1103">
        <v>3.5</v>
      </c>
      <c r="O105" s="1038" t="s">
        <v>257</v>
      </c>
      <c r="P105" s="1200"/>
      <c r="Q105" s="1201"/>
      <c r="R105" s="1203"/>
    </row>
    <row r="106" spans="1:18" ht="18" customHeight="1" x14ac:dyDescent="0.15">
      <c r="A106" s="1024" t="s">
        <v>280</v>
      </c>
      <c r="B106" s="997" t="s">
        <v>281</v>
      </c>
      <c r="C106" s="987" t="s">
        <v>106</v>
      </c>
      <c r="D106" s="1107"/>
      <c r="E106" s="1091"/>
      <c r="F106" s="1091"/>
      <c r="G106" s="1088" t="s">
        <v>169</v>
      </c>
      <c r="H106" s="1088" t="s">
        <v>169</v>
      </c>
      <c r="I106" s="1088" t="s">
        <v>169</v>
      </c>
      <c r="J106" s="1167"/>
      <c r="K106" s="1474"/>
      <c r="L106" s="1475"/>
      <c r="M106" s="1429"/>
      <c r="N106" s="1103"/>
      <c r="O106" s="1038"/>
      <c r="P106" s="1200"/>
      <c r="Q106" s="1201"/>
      <c r="R106" s="1203"/>
    </row>
    <row r="107" spans="1:18" ht="18" customHeight="1" x14ac:dyDescent="0.15">
      <c r="A107" s="1024" t="s">
        <v>282</v>
      </c>
      <c r="B107" s="1127" t="s">
        <v>283</v>
      </c>
      <c r="C107" s="987" t="s">
        <v>106</v>
      </c>
      <c r="D107" s="1107"/>
      <c r="E107" s="1091"/>
      <c r="F107" s="1091"/>
      <c r="G107" s="1091">
        <v>3.5</v>
      </c>
      <c r="H107" s="1088" t="s">
        <v>169</v>
      </c>
      <c r="I107" s="1091">
        <v>4</v>
      </c>
      <c r="J107" s="1185" t="s">
        <v>246</v>
      </c>
      <c r="K107" s="1474"/>
      <c r="L107" s="1475"/>
      <c r="M107" s="1429"/>
      <c r="N107" s="1103">
        <v>3.95</v>
      </c>
      <c r="O107" s="1038" t="s">
        <v>257</v>
      </c>
      <c r="P107" s="1200"/>
      <c r="Q107" s="1201"/>
      <c r="R107" s="1203"/>
    </row>
    <row r="108" spans="1:18" ht="18" customHeight="1" x14ac:dyDescent="0.15">
      <c r="A108" s="973" t="s">
        <v>284</v>
      </c>
      <c r="B108" s="1186" t="s">
        <v>285</v>
      </c>
      <c r="C108" s="987" t="s">
        <v>106</v>
      </c>
      <c r="D108" s="1107"/>
      <c r="E108" s="1091"/>
      <c r="F108" s="1091"/>
      <c r="G108" s="1091">
        <v>4.5999999999999996</v>
      </c>
      <c r="H108" s="1088" t="s">
        <v>169</v>
      </c>
      <c r="I108" s="1091">
        <v>4.2</v>
      </c>
      <c r="J108" s="1185" t="s">
        <v>246</v>
      </c>
      <c r="K108" s="1474"/>
      <c r="L108" s="1475"/>
      <c r="M108" s="1429"/>
      <c r="N108" s="1103">
        <v>4.9000000000000004</v>
      </c>
      <c r="O108" s="1038" t="s">
        <v>257</v>
      </c>
      <c r="P108" s="1200"/>
      <c r="Q108" s="1201"/>
      <c r="R108" s="1203"/>
    </row>
    <row r="109" spans="1:18" ht="18" customHeight="1" x14ac:dyDescent="0.15">
      <c r="A109" s="1024" t="s">
        <v>286</v>
      </c>
      <c r="B109" s="1186" t="s">
        <v>287</v>
      </c>
      <c r="C109" s="987" t="s">
        <v>106</v>
      </c>
      <c r="D109" s="1107"/>
      <c r="E109" s="1091"/>
      <c r="F109" s="1091"/>
      <c r="G109" s="1091">
        <v>3.25</v>
      </c>
      <c r="H109" s="1088" t="s">
        <v>169</v>
      </c>
      <c r="I109" s="1091">
        <v>4.3</v>
      </c>
      <c r="J109" s="1185" t="s">
        <v>246</v>
      </c>
      <c r="K109" s="1474"/>
      <c r="L109" s="1475"/>
      <c r="M109" s="1429"/>
      <c r="N109" s="1103">
        <v>3.25</v>
      </c>
      <c r="O109" s="1038" t="s">
        <v>257</v>
      </c>
      <c r="P109" s="1200"/>
      <c r="Q109" s="1201"/>
      <c r="R109" s="1203"/>
    </row>
    <row r="110" spans="1:18" ht="18" customHeight="1" x14ac:dyDescent="0.15">
      <c r="A110" s="1024" t="s">
        <v>288</v>
      </c>
      <c r="B110" s="997" t="s">
        <v>289</v>
      </c>
      <c r="C110" s="987" t="s">
        <v>106</v>
      </c>
      <c r="D110" s="1107"/>
      <c r="E110" s="1091"/>
      <c r="F110" s="1091"/>
      <c r="G110" s="1091">
        <v>4.2</v>
      </c>
      <c r="H110" s="1088" t="s">
        <v>169</v>
      </c>
      <c r="I110" s="1091">
        <v>4</v>
      </c>
      <c r="J110" s="1185" t="s">
        <v>246</v>
      </c>
      <c r="K110" s="1474"/>
      <c r="L110" s="1475"/>
      <c r="M110" s="1429"/>
      <c r="N110" s="1103">
        <v>4.2</v>
      </c>
      <c r="O110" s="1038" t="s">
        <v>257</v>
      </c>
      <c r="P110" s="1200"/>
      <c r="Q110" s="1201"/>
      <c r="R110" s="1203"/>
    </row>
    <row r="111" spans="1:18" ht="18" customHeight="1" x14ac:dyDescent="0.15">
      <c r="A111" s="1024" t="s">
        <v>290</v>
      </c>
      <c r="B111" s="997" t="s">
        <v>291</v>
      </c>
      <c r="C111" s="987" t="s">
        <v>106</v>
      </c>
      <c r="D111" s="1107"/>
      <c r="E111" s="1091"/>
      <c r="F111" s="1091"/>
      <c r="G111" s="1091">
        <v>4</v>
      </c>
      <c r="H111" s="1088" t="s">
        <v>169</v>
      </c>
      <c r="I111" s="1091">
        <v>4.3</v>
      </c>
      <c r="J111" s="1185" t="s">
        <v>246</v>
      </c>
      <c r="K111" s="1474"/>
      <c r="L111" s="1475"/>
      <c r="M111" s="1429"/>
      <c r="N111" s="1103">
        <v>4</v>
      </c>
      <c r="O111" s="1038" t="s">
        <v>257</v>
      </c>
      <c r="P111" s="1200"/>
      <c r="Q111" s="1201"/>
      <c r="R111" s="1203"/>
    </row>
    <row r="112" spans="1:18" ht="18" customHeight="1" x14ac:dyDescent="0.15">
      <c r="A112" s="1024" t="s">
        <v>292</v>
      </c>
      <c r="B112" s="997" t="s">
        <v>293</v>
      </c>
      <c r="C112" s="987" t="s">
        <v>106</v>
      </c>
      <c r="D112" s="1107"/>
      <c r="E112" s="1091"/>
      <c r="F112" s="1091"/>
      <c r="G112" s="1091">
        <v>4.0999999999999996</v>
      </c>
      <c r="H112" s="1088" t="s">
        <v>169</v>
      </c>
      <c r="I112" s="1091">
        <v>4.4000000000000004</v>
      </c>
      <c r="J112" s="1185" t="s">
        <v>246</v>
      </c>
      <c r="K112" s="1474"/>
      <c r="L112" s="1475"/>
      <c r="M112" s="1429"/>
      <c r="N112" s="1103">
        <v>4.0999999999999996</v>
      </c>
      <c r="O112" s="1038" t="s">
        <v>257</v>
      </c>
      <c r="P112" s="1200"/>
      <c r="Q112" s="1201"/>
      <c r="R112" s="1203"/>
    </row>
    <row r="113" spans="1:22" ht="18" customHeight="1" x14ac:dyDescent="0.15">
      <c r="A113" s="1024" t="s">
        <v>294</v>
      </c>
      <c r="B113" s="1127" t="s">
        <v>295</v>
      </c>
      <c r="C113" s="987" t="s">
        <v>106</v>
      </c>
      <c r="D113" s="1107"/>
      <c r="E113" s="1091"/>
      <c r="F113" s="1091"/>
      <c r="G113" s="1091">
        <v>4</v>
      </c>
      <c r="H113" s="1088" t="s">
        <v>169</v>
      </c>
      <c r="I113" s="1091">
        <v>3.3</v>
      </c>
      <c r="J113" s="1185" t="s">
        <v>246</v>
      </c>
      <c r="K113" s="1474"/>
      <c r="L113" s="1475"/>
      <c r="M113" s="1429"/>
      <c r="N113" s="1103">
        <v>4</v>
      </c>
      <c r="O113" s="1038" t="s">
        <v>257</v>
      </c>
      <c r="P113" s="1200"/>
      <c r="Q113" s="1201"/>
      <c r="R113" s="1203"/>
    </row>
    <row r="114" spans="1:22" ht="18" customHeight="1" thickBot="1" x14ac:dyDescent="0.2">
      <c r="A114" s="1040" t="s">
        <v>296</v>
      </c>
      <c r="B114" s="1108" t="s">
        <v>297</v>
      </c>
      <c r="C114" s="1206" t="s">
        <v>106</v>
      </c>
      <c r="D114" s="1107"/>
      <c r="E114" s="1091"/>
      <c r="F114" s="1091"/>
      <c r="G114" s="1091">
        <v>3.4750000000000001</v>
      </c>
      <c r="H114" s="1088" t="s">
        <v>169</v>
      </c>
      <c r="I114" s="1091">
        <v>3.3</v>
      </c>
      <c r="J114" s="1185" t="s">
        <v>246</v>
      </c>
      <c r="K114" s="1476"/>
      <c r="L114" s="1477"/>
      <c r="M114" s="1430"/>
      <c r="N114" s="1103">
        <v>3.48</v>
      </c>
      <c r="O114" s="1038" t="s">
        <v>257</v>
      </c>
      <c r="P114" s="1207"/>
      <c r="Q114" s="1138"/>
      <c r="R114" s="1208"/>
    </row>
    <row r="115" spans="1:22" ht="18" customHeight="1" x14ac:dyDescent="0.15">
      <c r="A115" s="1287" t="s">
        <v>298</v>
      </c>
      <c r="B115" s="1288" t="s">
        <v>299</v>
      </c>
      <c r="C115" s="987" t="s">
        <v>111</v>
      </c>
      <c r="D115" s="1481"/>
      <c r="E115" s="1482"/>
      <c r="F115" s="1482"/>
      <c r="G115" s="1482"/>
      <c r="H115" s="1482"/>
      <c r="I115" s="1482"/>
      <c r="J115" s="1483"/>
      <c r="K115" s="1091">
        <v>1.69</v>
      </c>
      <c r="L115" s="1209" t="s">
        <v>300</v>
      </c>
      <c r="M115" s="1210"/>
      <c r="N115" s="1103"/>
      <c r="O115" s="1038"/>
      <c r="P115" s="1200"/>
      <c r="Q115" s="1201"/>
      <c r="R115" s="1203"/>
    </row>
    <row r="116" spans="1:22" ht="18" customHeight="1" x14ac:dyDescent="0.15">
      <c r="A116" s="1287" t="s">
        <v>301</v>
      </c>
      <c r="B116" s="1288" t="s">
        <v>302</v>
      </c>
      <c r="C116" s="987" t="s">
        <v>111</v>
      </c>
      <c r="D116" s="1481"/>
      <c r="E116" s="1482"/>
      <c r="F116" s="1482"/>
      <c r="G116" s="1482"/>
      <c r="H116" s="1482"/>
      <c r="I116" s="1482"/>
      <c r="J116" s="1483"/>
      <c r="K116" s="1091">
        <v>2</v>
      </c>
      <c r="L116" s="1209"/>
      <c r="M116" s="1210"/>
      <c r="N116" s="1103"/>
      <c r="O116" s="1038"/>
      <c r="P116" s="1200"/>
      <c r="Q116" s="1201"/>
      <c r="R116" s="1203"/>
    </row>
    <row r="117" spans="1:22" ht="18" customHeight="1" thickBot="1" x14ac:dyDescent="0.2">
      <c r="A117" s="1289" t="s">
        <v>303</v>
      </c>
      <c r="B117" s="1288" t="s">
        <v>304</v>
      </c>
      <c r="C117" s="1101" t="s">
        <v>106</v>
      </c>
      <c r="D117" s="1484"/>
      <c r="E117" s="1485"/>
      <c r="F117" s="1485"/>
      <c r="G117" s="1485"/>
      <c r="H117" s="1485"/>
      <c r="I117" s="1485"/>
      <c r="J117" s="1486"/>
      <c r="K117" s="1091">
        <v>1.68</v>
      </c>
      <c r="L117" s="1209" t="s">
        <v>305</v>
      </c>
      <c r="M117" s="1211"/>
      <c r="N117" s="1103"/>
      <c r="O117" s="1038"/>
      <c r="P117" s="1207"/>
      <c r="Q117" s="1138"/>
      <c r="R117" s="1208"/>
    </row>
    <row r="118" spans="1:22" x14ac:dyDescent="0.2">
      <c r="A118" s="1290" t="s">
        <v>306</v>
      </c>
      <c r="B118" s="1213"/>
      <c r="C118" s="1213"/>
      <c r="D118" s="1213"/>
      <c r="E118" s="1213"/>
      <c r="F118" s="1213"/>
      <c r="G118" s="1214"/>
      <c r="H118" s="1215"/>
      <c r="I118" s="1215"/>
      <c r="J118" s="1215"/>
      <c r="K118" s="1215"/>
      <c r="L118" s="1216"/>
      <c r="M118" s="1215"/>
      <c r="N118" s="1217"/>
      <c r="O118" s="1217"/>
      <c r="P118" s="1217"/>
      <c r="Q118" s="1218"/>
      <c r="R118" s="1219"/>
      <c r="S118" s="940"/>
      <c r="T118" s="1220"/>
      <c r="U118" s="1221"/>
      <c r="V118" s="1222"/>
    </row>
    <row r="119" spans="1:22" x14ac:dyDescent="0.2">
      <c r="A119" s="1212"/>
      <c r="B119" s="1213"/>
      <c r="C119" s="1213"/>
      <c r="D119" s="1213"/>
      <c r="E119" s="1213"/>
      <c r="F119" s="1213"/>
      <c r="G119" s="1214"/>
      <c r="H119" s="1215"/>
      <c r="I119" s="1215"/>
      <c r="J119" s="1215"/>
      <c r="K119" s="1215"/>
      <c r="L119" s="1216"/>
      <c r="M119" s="1215"/>
      <c r="N119" s="1217"/>
      <c r="O119" s="1217"/>
      <c r="P119" s="1217"/>
      <c r="Q119" s="1218"/>
      <c r="R119" s="1219"/>
      <c r="S119" s="940"/>
      <c r="T119" s="1220"/>
      <c r="U119" s="1221"/>
      <c r="V119" s="1222"/>
    </row>
    <row r="120" spans="1:22" x14ac:dyDescent="0.2">
      <c r="A120" s="1212"/>
      <c r="B120" s="1213"/>
      <c r="C120" s="1213"/>
      <c r="D120" s="1213"/>
      <c r="E120" s="1213"/>
      <c r="F120" s="1213"/>
      <c r="G120" s="1214"/>
      <c r="H120" s="1215"/>
      <c r="I120" s="1215"/>
      <c r="J120" s="1215"/>
      <c r="K120" s="1215"/>
      <c r="L120" s="1216"/>
      <c r="M120" s="1215"/>
      <c r="N120" s="1217"/>
      <c r="O120" s="1217"/>
      <c r="P120" s="1217"/>
      <c r="Q120" s="1218"/>
      <c r="R120" s="1219"/>
      <c r="S120" s="940"/>
      <c r="T120" s="1220"/>
      <c r="U120" s="1221"/>
      <c r="V120" s="1222"/>
    </row>
    <row r="121" spans="1:22" x14ac:dyDescent="0.2">
      <c r="A121" s="1223" t="s">
        <v>307</v>
      </c>
      <c r="B121" s="1224"/>
      <c r="C121" s="1224"/>
      <c r="D121" s="1224"/>
      <c r="E121" s="1224"/>
      <c r="F121" s="1224"/>
      <c r="G121" s="1224"/>
      <c r="Q121" s="1224"/>
      <c r="S121" s="940"/>
      <c r="T121" s="1223"/>
      <c r="U121" s="1223"/>
      <c r="V121" s="1223"/>
    </row>
    <row r="122" spans="1:22" ht="17" x14ac:dyDescent="0.2">
      <c r="A122" s="1225" t="s">
        <v>308</v>
      </c>
      <c r="G122" s="1471" t="s">
        <v>309</v>
      </c>
      <c r="H122" s="1471"/>
      <c r="I122" s="1471"/>
      <c r="J122" s="1471"/>
      <c r="K122" s="1227"/>
      <c r="L122" s="1227"/>
      <c r="S122" s="940"/>
      <c r="T122" s="940"/>
      <c r="U122" s="940"/>
      <c r="V122" s="940"/>
    </row>
    <row r="123" spans="1:22" x14ac:dyDescent="0.2">
      <c r="A123" s="1224" t="s">
        <v>310</v>
      </c>
      <c r="G123" s="1471" t="s">
        <v>311</v>
      </c>
      <c r="H123" s="1471"/>
      <c r="I123" s="1471"/>
      <c r="J123" s="1226" t="s">
        <v>312</v>
      </c>
      <c r="M123" s="1228"/>
      <c r="S123" s="940"/>
      <c r="T123" s="940"/>
      <c r="U123" s="940"/>
      <c r="V123" s="940"/>
    </row>
    <row r="124" spans="1:22" ht="18" x14ac:dyDescent="0.2">
      <c r="A124" s="1224" t="s">
        <v>313</v>
      </c>
      <c r="G124" s="1407" t="s">
        <v>314</v>
      </c>
      <c r="H124" s="1407"/>
      <c r="I124" s="1407"/>
      <c r="J124" s="1229" t="s">
        <v>315</v>
      </c>
      <c r="K124" s="940" t="s">
        <v>316</v>
      </c>
      <c r="L124" s="1228"/>
      <c r="M124" s="1230"/>
      <c r="S124" s="940"/>
      <c r="T124" s="940"/>
      <c r="U124" s="940"/>
      <c r="V124" s="940"/>
    </row>
    <row r="125" spans="1:22" ht="18" x14ac:dyDescent="0.2">
      <c r="A125" s="1146" t="s">
        <v>317</v>
      </c>
      <c r="B125" s="1231"/>
      <c r="F125" s="1231"/>
      <c r="G125" s="1407" t="s">
        <v>318</v>
      </c>
      <c r="H125" s="1407"/>
      <c r="I125" s="1407"/>
      <c r="J125" s="1229">
        <v>2.36</v>
      </c>
      <c r="K125" s="1230"/>
      <c r="L125" s="940" t="s">
        <v>319</v>
      </c>
      <c r="R125" s="1231"/>
      <c r="S125" s="940"/>
      <c r="T125" s="940"/>
      <c r="U125" s="940"/>
      <c r="V125" s="940"/>
    </row>
    <row r="126" spans="1:22" x14ac:dyDescent="0.2">
      <c r="A126" s="1146" t="s">
        <v>320</v>
      </c>
      <c r="G126" s="1407" t="s">
        <v>321</v>
      </c>
      <c r="H126" s="1407"/>
      <c r="I126" s="1407"/>
      <c r="J126" s="1232">
        <v>1.69</v>
      </c>
      <c r="L126" s="940" t="s">
        <v>322</v>
      </c>
      <c r="M126" s="1233"/>
      <c r="S126" s="940"/>
      <c r="T126" s="940"/>
      <c r="U126" s="940"/>
      <c r="V126" s="940"/>
    </row>
    <row r="127" spans="1:22" x14ac:dyDescent="0.2">
      <c r="G127" s="1407" t="s">
        <v>323</v>
      </c>
      <c r="H127" s="1407"/>
      <c r="I127" s="1407"/>
      <c r="J127" s="1229">
        <v>0.29499999999999998</v>
      </c>
      <c r="K127" s="1233"/>
      <c r="L127" s="940" t="s">
        <v>324</v>
      </c>
      <c r="S127" s="940"/>
      <c r="T127" s="940"/>
      <c r="U127" s="940"/>
      <c r="V127" s="940"/>
    </row>
    <row r="128" spans="1:22" x14ac:dyDescent="0.2">
      <c r="A128" s="1234" t="s">
        <v>325</v>
      </c>
      <c r="G128" s="1406" t="s">
        <v>326</v>
      </c>
      <c r="H128" s="1406"/>
      <c r="I128" s="1406"/>
      <c r="J128" s="1226">
        <v>3.625</v>
      </c>
      <c r="S128" s="940"/>
      <c r="T128" s="940"/>
      <c r="U128" s="940"/>
      <c r="V128" s="940"/>
    </row>
    <row r="129" spans="1:29" x14ac:dyDescent="0.2">
      <c r="A129" s="940" t="s">
        <v>327</v>
      </c>
      <c r="G129" s="1407" t="s">
        <v>328</v>
      </c>
      <c r="H129" s="1407"/>
      <c r="I129" s="1407"/>
      <c r="J129" s="1229">
        <v>2.5499999999999998</v>
      </c>
      <c r="S129" s="940"/>
      <c r="T129" s="940"/>
      <c r="U129" s="940"/>
      <c r="V129" s="940"/>
    </row>
    <row r="130" spans="1:29" x14ac:dyDescent="0.2">
      <c r="A130" s="940" t="s">
        <v>329</v>
      </c>
      <c r="G130" s="1407" t="s">
        <v>330</v>
      </c>
      <c r="H130" s="1407"/>
      <c r="I130" s="1407"/>
      <c r="J130" s="1229">
        <v>2.12</v>
      </c>
      <c r="S130" s="940"/>
      <c r="T130" s="940"/>
      <c r="U130" s="940"/>
      <c r="V130" s="940"/>
    </row>
    <row r="131" spans="1:29" x14ac:dyDescent="0.2">
      <c r="A131" s="940" t="s">
        <v>331</v>
      </c>
      <c r="G131" s="1407" t="s">
        <v>332</v>
      </c>
      <c r="H131" s="1407"/>
      <c r="I131" s="1407"/>
      <c r="J131" s="1229">
        <v>2.8320000000000001E-2</v>
      </c>
      <c r="S131" s="940"/>
      <c r="T131" s="940"/>
      <c r="U131" s="940"/>
      <c r="V131" s="940"/>
    </row>
    <row r="132" spans="1:29" x14ac:dyDescent="0.2">
      <c r="A132" s="940" t="s">
        <v>333</v>
      </c>
      <c r="G132" s="1406" t="s">
        <v>334</v>
      </c>
      <c r="H132" s="1406"/>
      <c r="I132" s="1406"/>
      <c r="J132" s="1226">
        <v>1.8409999999999999E-2</v>
      </c>
      <c r="S132" s="940"/>
      <c r="T132" s="940"/>
      <c r="U132" s="940"/>
      <c r="V132" s="940"/>
    </row>
    <row r="133" spans="1:29" x14ac:dyDescent="0.2">
      <c r="A133" s="940" t="s">
        <v>335</v>
      </c>
      <c r="G133" s="1406" t="s">
        <v>336</v>
      </c>
      <c r="H133" s="1406"/>
      <c r="I133" s="1406"/>
      <c r="J133" s="1226">
        <v>2.83</v>
      </c>
      <c r="S133" s="940"/>
      <c r="T133" s="940"/>
      <c r="U133" s="940"/>
      <c r="V133" s="940"/>
    </row>
    <row r="134" spans="1:29" x14ac:dyDescent="0.2">
      <c r="A134" s="1235" t="s">
        <v>337</v>
      </c>
      <c r="G134" s="1407" t="s">
        <v>338</v>
      </c>
      <c r="H134" s="1407"/>
      <c r="I134" s="1407"/>
      <c r="J134" s="1229">
        <v>6.1163999999999996</v>
      </c>
      <c r="S134" s="940"/>
      <c r="T134" s="940"/>
      <c r="U134" s="940"/>
      <c r="V134" s="940"/>
    </row>
    <row r="135" spans="1:29" x14ac:dyDescent="0.2">
      <c r="G135" s="1406" t="s">
        <v>339</v>
      </c>
      <c r="H135" s="1406"/>
      <c r="I135" s="1406"/>
      <c r="J135" s="1226">
        <v>2.2200000000000001E-2</v>
      </c>
      <c r="S135" s="940"/>
      <c r="T135" s="940"/>
      <c r="U135" s="940"/>
      <c r="V135" s="940"/>
    </row>
    <row r="136" spans="1:29" x14ac:dyDescent="0.2">
      <c r="A136" s="940" t="s">
        <v>340</v>
      </c>
      <c r="G136" s="1407" t="s">
        <v>341</v>
      </c>
      <c r="H136" s="1407"/>
      <c r="I136" s="1407"/>
      <c r="J136" s="1229">
        <v>1.8500000000000001E-3</v>
      </c>
      <c r="S136" s="940"/>
      <c r="T136" s="940"/>
      <c r="U136" s="940"/>
      <c r="V136" s="940"/>
    </row>
    <row r="137" spans="1:29" x14ac:dyDescent="0.2">
      <c r="G137" s="1406" t="s">
        <v>342</v>
      </c>
      <c r="H137" s="1406"/>
      <c r="I137" s="1406"/>
      <c r="J137" s="1226">
        <f>50*J135</f>
        <v>1.1100000000000001</v>
      </c>
      <c r="S137" s="940"/>
      <c r="T137" s="940"/>
      <c r="U137" s="940"/>
      <c r="V137" s="940"/>
    </row>
    <row r="138" spans="1:29" x14ac:dyDescent="0.2">
      <c r="A138" s="940" t="s">
        <v>343</v>
      </c>
      <c r="G138" s="1407" t="s">
        <v>344</v>
      </c>
      <c r="H138" s="1407"/>
      <c r="I138" s="1407"/>
      <c r="J138" s="1229">
        <v>4.6719999999999997</v>
      </c>
      <c r="S138" s="940"/>
      <c r="T138" s="940"/>
      <c r="U138" s="940"/>
      <c r="V138" s="940"/>
    </row>
    <row r="139" spans="1:29" x14ac:dyDescent="0.2">
      <c r="A139" s="1236"/>
      <c r="G139" s="1407" t="s">
        <v>345</v>
      </c>
      <c r="H139" s="1407"/>
      <c r="I139" s="1407"/>
      <c r="J139" s="1229">
        <v>1</v>
      </c>
      <c r="S139" s="940"/>
      <c r="T139" s="940"/>
      <c r="U139" s="940"/>
      <c r="V139" s="940"/>
    </row>
    <row r="140" spans="1:29" s="940" customFormat="1" ht="15.5" customHeight="1" x14ac:dyDescent="0.2">
      <c r="A140" s="1408" t="s">
        <v>346</v>
      </c>
      <c r="B140" s="1408"/>
      <c r="F140" s="1237"/>
      <c r="G140" s="1407" t="s">
        <v>347</v>
      </c>
      <c r="H140" s="1407"/>
      <c r="I140" s="1407"/>
      <c r="J140" s="1229">
        <v>0.72</v>
      </c>
      <c r="W140"/>
      <c r="X140"/>
      <c r="Y140"/>
      <c r="Z140"/>
      <c r="AA140"/>
      <c r="AB140"/>
      <c r="AC140"/>
    </row>
    <row r="141" spans="1:29" s="940" customFormat="1" x14ac:dyDescent="0.2">
      <c r="A141" s="1408"/>
      <c r="B141" s="1408"/>
      <c r="F141" s="1237"/>
      <c r="G141" s="1407" t="s">
        <v>348</v>
      </c>
      <c r="H141" s="1407"/>
      <c r="I141" s="1407"/>
      <c r="J141" s="1229">
        <v>0.65</v>
      </c>
      <c r="U141" s="1238"/>
      <c r="V141" s="1235"/>
      <c r="W141"/>
      <c r="X141"/>
      <c r="Y141"/>
      <c r="Z141"/>
      <c r="AA141"/>
      <c r="AB141"/>
      <c r="AC141"/>
    </row>
    <row r="142" spans="1:29" s="940" customFormat="1" x14ac:dyDescent="0.2">
      <c r="W142"/>
      <c r="X142"/>
      <c r="Y142"/>
      <c r="Z142"/>
      <c r="AA142"/>
      <c r="AB142"/>
      <c r="AC142"/>
    </row>
    <row r="143" spans="1:29" s="940" customFormat="1" x14ac:dyDescent="0.2">
      <c r="A143" s="940" t="s">
        <v>349</v>
      </c>
      <c r="S143"/>
      <c r="T143"/>
      <c r="U143"/>
      <c r="V143"/>
      <c r="W143"/>
      <c r="X143"/>
      <c r="Y143"/>
    </row>
    <row r="144" spans="1:29" s="940" customFormat="1" x14ac:dyDescent="0.2">
      <c r="A144" s="1239" t="s">
        <v>350</v>
      </c>
      <c r="S144"/>
      <c r="T144"/>
      <c r="U144"/>
      <c r="V144"/>
      <c r="W144"/>
      <c r="X144"/>
      <c r="Y144"/>
    </row>
    <row r="145" spans="1:25" s="940" customFormat="1" x14ac:dyDescent="0.2">
      <c r="A145" s="1240" t="s">
        <v>351</v>
      </c>
      <c r="S145"/>
      <c r="T145"/>
      <c r="U145"/>
      <c r="V145"/>
      <c r="W145"/>
      <c r="X145"/>
      <c r="Y145"/>
    </row>
    <row r="146" spans="1:25" s="940" customFormat="1" x14ac:dyDescent="0.2">
      <c r="A146" s="1240" t="s">
        <v>352</v>
      </c>
      <c r="S146"/>
      <c r="T146"/>
      <c r="U146"/>
      <c r="V146"/>
      <c r="W146"/>
      <c r="X146"/>
      <c r="Y146"/>
    </row>
    <row r="147" spans="1:25" s="940" customFormat="1" x14ac:dyDescent="0.2">
      <c r="A147" s="1240" t="s">
        <v>353</v>
      </c>
      <c r="S147"/>
      <c r="T147"/>
      <c r="U147"/>
      <c r="V147"/>
      <c r="W147"/>
      <c r="X147"/>
      <c r="Y147"/>
    </row>
    <row r="148" spans="1:25" x14ac:dyDescent="0.2">
      <c r="A148" s="1240" t="s">
        <v>354</v>
      </c>
    </row>
  </sheetData>
  <mergeCells count="57">
    <mergeCell ref="K14:L79"/>
    <mergeCell ref="D80:J83"/>
    <mergeCell ref="G131:I131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D25:J25"/>
    <mergeCell ref="D68:J68"/>
    <mergeCell ref="D115:J117"/>
    <mergeCell ref="G122:J122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A9:A12"/>
    <mergeCell ref="B9:B12"/>
    <mergeCell ref="C9:C12"/>
    <mergeCell ref="D9:J9"/>
    <mergeCell ref="K9:L9"/>
    <mergeCell ref="H11:H12"/>
    <mergeCell ref="I11:I12"/>
    <mergeCell ref="K11:K12"/>
    <mergeCell ref="B8:H8"/>
    <mergeCell ref="B2:H3"/>
    <mergeCell ref="B4:H4"/>
    <mergeCell ref="B5:H5"/>
    <mergeCell ref="B6:H6"/>
    <mergeCell ref="B7:H7"/>
    <mergeCell ref="A140:B141"/>
    <mergeCell ref="G141:I141"/>
    <mergeCell ref="G138:I138"/>
    <mergeCell ref="G139:I139"/>
    <mergeCell ref="G140:I140"/>
    <mergeCell ref="G137:I137"/>
    <mergeCell ref="G132:I132"/>
    <mergeCell ref="G133:I133"/>
    <mergeCell ref="G134:I134"/>
    <mergeCell ref="G135:I135"/>
    <mergeCell ref="G136:I136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CCFFCC"/>
    <pageSetUpPr fitToPage="1"/>
  </sheetPr>
  <dimension ref="A1:AM213"/>
  <sheetViews>
    <sheetView showGridLines="0" topLeftCell="A65" zoomScale="115" zoomScaleNormal="115" zoomScaleSheetLayoutView="100" workbookViewId="0">
      <selection activeCell="D13" sqref="D13"/>
    </sheetView>
  </sheetViews>
  <sheetFormatPr baseColWidth="10" defaultColWidth="9.5" defaultRowHeight="12.75" customHeight="1" x14ac:dyDescent="0.15"/>
  <cols>
    <col min="1" max="1" width="8.33203125" style="145" customWidth="1"/>
    <col min="2" max="2" width="67.1640625" style="2" customWidth="1"/>
    <col min="3" max="3" width="9.5" style="2" customWidth="1"/>
    <col min="4" max="5" width="22.5" style="2" customWidth="1"/>
    <col min="6" max="7" width="5" style="5" customWidth="1"/>
    <col min="8" max="9" width="8.1640625" style="5" customWidth="1"/>
    <col min="10" max="10" width="9.5" style="2" customWidth="1"/>
    <col min="11" max="11" width="8.6640625" style="2" customWidth="1"/>
    <col min="12" max="12" width="50.5" style="2" customWidth="1"/>
    <col min="13" max="13" width="9.33203125" style="2" customWidth="1"/>
    <col min="14" max="15" width="10.33203125" style="2" customWidth="1"/>
    <col min="16" max="16" width="12.5" style="2" customWidth="1"/>
    <col min="17" max="17" width="1.5" style="2" customWidth="1"/>
    <col min="18" max="18" width="23.1640625" style="2" customWidth="1"/>
    <col min="19" max="19" width="36.6640625" style="2" customWidth="1"/>
    <col min="20" max="21" width="14.1640625" style="2" customWidth="1"/>
    <col min="22" max="22" width="17.1640625" style="2" customWidth="1"/>
    <col min="23" max="23" width="3.33203125" style="2" customWidth="1"/>
    <col min="24" max="24" width="11.664062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75" customHeight="1" x14ac:dyDescent="0.15">
      <c r="A1" s="6"/>
      <c r="B1" s="125"/>
      <c r="C1" s="569" t="s">
        <v>355</v>
      </c>
      <c r="D1" s="583"/>
      <c r="E1" s="521" t="s">
        <v>356</v>
      </c>
      <c r="F1" s="2"/>
      <c r="G1" s="2"/>
      <c r="H1" s="2"/>
      <c r="I1" s="2"/>
      <c r="K1" s="5"/>
      <c r="L1" s="5"/>
      <c r="M1" s="27"/>
      <c r="N1" s="27"/>
      <c r="O1" s="5"/>
    </row>
    <row r="2" spans="1:30" ht="14.75" customHeight="1" x14ac:dyDescent="0.15">
      <c r="A2" s="126"/>
      <c r="B2" s="127" t="s">
        <v>6</v>
      </c>
      <c r="C2" s="1488" t="s">
        <v>357</v>
      </c>
      <c r="D2" s="1489"/>
      <c r="E2" s="571"/>
      <c r="F2" s="2"/>
      <c r="G2" s="2"/>
      <c r="H2" s="2"/>
      <c r="I2" s="2"/>
      <c r="K2" s="5"/>
      <c r="L2" s="5"/>
      <c r="M2" s="5"/>
      <c r="N2" s="5"/>
      <c r="O2" s="5"/>
    </row>
    <row r="3" spans="1:30" ht="14.75" customHeight="1" x14ac:dyDescent="0.15">
      <c r="A3" s="126"/>
      <c r="B3" s="127" t="s">
        <v>6</v>
      </c>
      <c r="C3" s="1488" t="s">
        <v>358</v>
      </c>
      <c r="D3" s="1489"/>
      <c r="E3" s="1498"/>
      <c r="F3" s="2"/>
      <c r="G3" s="2"/>
      <c r="H3" s="2"/>
      <c r="I3" s="2"/>
      <c r="K3" s="5"/>
      <c r="L3" s="5"/>
      <c r="M3" s="5"/>
      <c r="N3" s="5"/>
      <c r="O3" s="5"/>
    </row>
    <row r="4" spans="1:30" ht="14.75" customHeight="1" x14ac:dyDescent="0.15">
      <c r="A4" s="126"/>
      <c r="B4" s="127"/>
      <c r="C4" s="569" t="s">
        <v>359</v>
      </c>
      <c r="D4" s="570"/>
      <c r="E4" s="571"/>
      <c r="F4" s="2"/>
      <c r="G4" s="2"/>
      <c r="H4" s="2"/>
      <c r="I4" s="2"/>
      <c r="K4" s="5"/>
      <c r="L4" s="5"/>
      <c r="M4" s="5"/>
      <c r="N4" s="5"/>
      <c r="O4" s="5"/>
    </row>
    <row r="5" spans="1:30" ht="14.75" customHeight="1" x14ac:dyDescent="0.15">
      <c r="A5" s="1495" t="s">
        <v>360</v>
      </c>
      <c r="B5" s="1496"/>
      <c r="C5" s="1499"/>
      <c r="D5" s="1500"/>
      <c r="E5" s="1501"/>
      <c r="F5" s="2"/>
      <c r="G5" s="2"/>
      <c r="H5" s="2"/>
      <c r="I5" s="2"/>
      <c r="K5" s="5"/>
      <c r="L5" s="5"/>
      <c r="M5" s="5"/>
      <c r="N5" s="5"/>
      <c r="O5" s="5"/>
    </row>
    <row r="6" spans="1:30" ht="18.5" customHeight="1" x14ac:dyDescent="0.2">
      <c r="A6" s="1497"/>
      <c r="B6" s="1496"/>
      <c r="C6" s="584"/>
      <c r="D6" s="572"/>
      <c r="E6" s="573"/>
      <c r="F6" s="2"/>
      <c r="G6" s="2"/>
      <c r="H6" s="2"/>
      <c r="I6" s="2"/>
      <c r="K6" s="5"/>
      <c r="L6" s="5"/>
      <c r="M6" s="5"/>
      <c r="N6" s="5"/>
      <c r="O6" s="5"/>
      <c r="R6" s="113" t="s">
        <v>361</v>
      </c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</row>
    <row r="7" spans="1:30" ht="14.75" customHeight="1" x14ac:dyDescent="0.15">
      <c r="A7" s="1503" t="s">
        <v>362</v>
      </c>
      <c r="B7" s="1504"/>
      <c r="C7" s="1488" t="s">
        <v>363</v>
      </c>
      <c r="D7" s="1508"/>
      <c r="E7" s="1509"/>
      <c r="F7" s="2"/>
      <c r="G7" s="2"/>
      <c r="H7" s="2"/>
      <c r="I7" s="2"/>
      <c r="K7" s="5"/>
      <c r="L7" s="1502" t="s">
        <v>364</v>
      </c>
      <c r="M7" s="5"/>
      <c r="N7" s="1507" t="s">
        <v>365</v>
      </c>
      <c r="O7" s="1507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</row>
    <row r="8" spans="1:30" ht="14.75" customHeight="1" x14ac:dyDescent="0.15">
      <c r="A8" s="1503" t="s">
        <v>366</v>
      </c>
      <c r="B8" s="1504"/>
      <c r="C8" s="585" t="s">
        <v>367</v>
      </c>
      <c r="D8" s="586"/>
      <c r="E8" s="587"/>
      <c r="F8" s="2"/>
      <c r="G8" s="2"/>
      <c r="H8" s="2"/>
      <c r="I8" s="2"/>
      <c r="K8" s="5"/>
      <c r="L8" s="1502"/>
      <c r="M8" s="5"/>
      <c r="N8" s="1507"/>
      <c r="O8" s="1507"/>
      <c r="R8" s="371"/>
      <c r="S8" s="371"/>
      <c r="T8" s="371"/>
      <c r="U8" s="371"/>
      <c r="V8" s="371"/>
      <c r="W8" s="371"/>
      <c r="X8" s="1505"/>
      <c r="Y8" s="1505"/>
      <c r="Z8" s="1505"/>
      <c r="AA8" s="371"/>
      <c r="AB8" s="371"/>
      <c r="AC8" s="371"/>
      <c r="AD8" s="371"/>
    </row>
    <row r="9" spans="1:30" ht="15.75" customHeight="1" x14ac:dyDescent="0.15">
      <c r="A9" s="128"/>
      <c r="B9" s="16"/>
      <c r="C9" s="3"/>
      <c r="D9" s="523"/>
      <c r="E9" s="523"/>
      <c r="F9" s="807" t="s">
        <v>368</v>
      </c>
      <c r="G9" s="807" t="s">
        <v>368</v>
      </c>
      <c r="H9" s="807" t="s">
        <v>369</v>
      </c>
      <c r="I9" s="807" t="s">
        <v>369</v>
      </c>
      <c r="K9" s="29" t="s">
        <v>6</v>
      </c>
      <c r="L9" s="101"/>
      <c r="M9" s="28" t="s">
        <v>6</v>
      </c>
      <c r="N9" s="28"/>
      <c r="O9" s="28"/>
      <c r="R9" s="371"/>
      <c r="S9" s="371"/>
      <c r="T9" s="371"/>
      <c r="U9" s="371"/>
      <c r="V9" s="371"/>
      <c r="W9" s="371"/>
      <c r="X9" s="1505"/>
      <c r="Y9" s="1505"/>
      <c r="Z9" s="1505"/>
      <c r="AA9" s="371"/>
      <c r="AB9" s="371"/>
      <c r="AC9" s="371"/>
      <c r="AD9" s="371"/>
    </row>
    <row r="10" spans="1:30" ht="12.5" customHeight="1" x14ac:dyDescent="0.15">
      <c r="A10" s="343" t="s">
        <v>370</v>
      </c>
      <c r="B10" s="344" t="s">
        <v>371</v>
      </c>
      <c r="C10" s="1493" t="s">
        <v>372</v>
      </c>
      <c r="D10" s="81">
        <v>2022</v>
      </c>
      <c r="E10" s="522">
        <f>D10+1</f>
        <v>2023</v>
      </c>
      <c r="F10" s="807">
        <f>D10</f>
        <v>2022</v>
      </c>
      <c r="G10" s="807">
        <f>E10</f>
        <v>2023</v>
      </c>
      <c r="H10" s="807">
        <f>D10</f>
        <v>2022</v>
      </c>
      <c r="I10" s="807">
        <f>E10</f>
        <v>2023</v>
      </c>
      <c r="K10" s="343" t="s">
        <v>370</v>
      </c>
      <c r="L10" s="129" t="str">
        <f>B10</f>
        <v>Товар</v>
      </c>
      <c r="M10" s="102" t="str">
        <f>C10</f>
        <v>Единица</v>
      </c>
      <c r="N10" s="103">
        <f>D10</f>
        <v>2022</v>
      </c>
      <c r="O10" s="104">
        <f>E10</f>
        <v>2023</v>
      </c>
      <c r="R10" s="1241"/>
      <c r="S10" s="1242"/>
      <c r="T10" s="1243">
        <f>D10</f>
        <v>2022</v>
      </c>
      <c r="U10" s="1243">
        <f>E10</f>
        <v>2023</v>
      </c>
      <c r="V10" s="906" t="s">
        <v>373</v>
      </c>
      <c r="W10" s="1244"/>
      <c r="X10" s="369" t="s">
        <v>374</v>
      </c>
      <c r="Y10" s="1245"/>
      <c r="Z10" s="1246"/>
      <c r="AA10" s="371"/>
      <c r="AC10" s="371"/>
      <c r="AD10" s="371"/>
    </row>
    <row r="11" spans="1:30" ht="14" customHeight="1" x14ac:dyDescent="0.15">
      <c r="A11" s="1" t="s">
        <v>375</v>
      </c>
      <c r="B11" s="130"/>
      <c r="C11" s="1494"/>
      <c r="D11" s="808" t="s">
        <v>376</v>
      </c>
      <c r="E11" s="809" t="s">
        <v>376</v>
      </c>
      <c r="F11" s="89"/>
      <c r="G11" s="100"/>
      <c r="H11" s="340"/>
      <c r="I11" s="89"/>
      <c r="K11" s="1" t="s">
        <v>375</v>
      </c>
      <c r="L11" s="30"/>
      <c r="M11" s="31"/>
      <c r="N11" s="32" t="str">
        <f>D11</f>
        <v>Объем</v>
      </c>
      <c r="O11" s="105" t="str">
        <f>E11</f>
        <v>Объем</v>
      </c>
      <c r="R11" s="1506" t="s">
        <v>377</v>
      </c>
      <c r="S11" s="897" t="s">
        <v>378</v>
      </c>
      <c r="T11" s="1247">
        <f>IF(ISNUMBER(D17+'СВ2 | Первич. | Торговля'!D16-'СВ2 | Первич. | Торговля'!H16-D27),D17+'СВ2 | Первич. | Торговля'!D16-'СВ2 | Первич. | Торговля'!H16-D27,"Missing data")</f>
        <v>0</v>
      </c>
      <c r="U11" s="1247">
        <f>IF(ISNUMBER(E17+'СВ2 | Первич. | Торговля'!F16-'СВ2 | Первич. | Торговля'!J16-E27),E17+'СВ2 | Первич. | Торговля'!F16-'СВ2 | Первич. | Торговля'!J16-E27,"Missing data")</f>
        <v>0</v>
      </c>
      <c r="V11" s="900" t="str">
        <f t="shared" ref="V11:V23" si="0">IF(ISNUMBER(U11/T11-1),U11/T11-1,"недостающие данные")</f>
        <v>недостающие данные</v>
      </c>
      <c r="W11" s="370"/>
      <c r="X11" s="371" t="s">
        <v>379</v>
      </c>
      <c r="Y11" s="1248"/>
      <c r="Z11" s="1246"/>
      <c r="AA11" s="371"/>
      <c r="AC11" s="371"/>
      <c r="AD11" s="371"/>
    </row>
    <row r="12" spans="1:30" s="83" customFormat="1" ht="26.75" customHeight="1" x14ac:dyDescent="0.15">
      <c r="A12" s="1490" t="s">
        <v>380</v>
      </c>
      <c r="B12" s="1491"/>
      <c r="C12" s="1491"/>
      <c r="D12" s="1491"/>
      <c r="E12" s="1492"/>
      <c r="F12" s="82"/>
      <c r="G12" s="100"/>
      <c r="H12" s="340"/>
      <c r="I12" s="82"/>
      <c r="K12" s="34"/>
      <c r="L12" s="33" t="str">
        <f>A12</f>
        <v>ВСЕ ВЫВОЗКИ КРУГЛОГО ЛЕСА (НЕОБРАБОТАННЫХ ЛЕСОМАТЕРИАЛОВ)</v>
      </c>
      <c r="M12" s="131"/>
      <c r="N12" s="131"/>
      <c r="O12" s="132"/>
      <c r="R12" s="1506"/>
      <c r="S12" s="899" t="s">
        <v>381</v>
      </c>
      <c r="T12" s="1249">
        <f>IF(ISNUMBER(D57-D58*Y28),(D57-D58)*Y28,"missing data")</f>
        <v>0</v>
      </c>
      <c r="U12" s="1249">
        <f>IF(ISNUMBER(E57-E58*Y28),(E57-E58)*Y28,"missing data")</f>
        <v>0</v>
      </c>
      <c r="V12" s="901" t="str">
        <f t="shared" si="0"/>
        <v>недостающие данные</v>
      </c>
      <c r="W12" s="372"/>
      <c r="X12" s="371" t="s">
        <v>382</v>
      </c>
      <c r="Y12" s="100"/>
      <c r="Z12" s="115"/>
      <c r="AA12" s="115"/>
      <c r="AC12" s="115"/>
      <c r="AD12" s="115"/>
    </row>
    <row r="13" spans="1:30" s="83" customFormat="1" ht="12.75" customHeight="1" x14ac:dyDescent="0.15">
      <c r="A13" s="272">
        <v>1</v>
      </c>
      <c r="B13" s="810" t="s">
        <v>383</v>
      </c>
      <c r="C13" s="623" t="s">
        <v>384</v>
      </c>
      <c r="D13" s="294"/>
      <c r="E13" s="294"/>
      <c r="F13" s="82"/>
      <c r="G13" s="109"/>
      <c r="H13" s="340"/>
      <c r="I13" s="82"/>
      <c r="K13" s="793">
        <f>A13</f>
        <v>1</v>
      </c>
      <c r="L13" s="794" t="str">
        <f>B13</f>
        <v>КРУГЛЫЙ ЛЕС (НЕОБРАБОТАННЫЕ ЛЕСОМАТЕРИАЛЫ)</v>
      </c>
      <c r="M13" s="843" t="s">
        <v>385</v>
      </c>
      <c r="N13" s="883">
        <f>D13-(D14+D17)</f>
        <v>0</v>
      </c>
      <c r="O13" s="883">
        <f>E13-(E14+E17)</f>
        <v>0</v>
      </c>
      <c r="R13" s="362" t="s">
        <v>386</v>
      </c>
      <c r="S13" s="907" t="s">
        <v>387</v>
      </c>
      <c r="T13" s="1250">
        <f>IF(ISNUMBER(D37*Y29),D37*Y29,"missing data")</f>
        <v>0</v>
      </c>
      <c r="U13" s="1250">
        <f>IF(ISNUMBER(E37*Y29),E37*Y29,"missing data")</f>
        <v>0</v>
      </c>
      <c r="V13" s="898" t="str">
        <f t="shared" si="0"/>
        <v>недостающие данные</v>
      </c>
      <c r="W13" s="1251"/>
      <c r="X13" s="373">
        <v>2.4</v>
      </c>
      <c r="Y13" s="374"/>
      <c r="Z13" s="115"/>
      <c r="AA13" s="115"/>
      <c r="AC13" s="115"/>
      <c r="AD13" s="115"/>
    </row>
    <row r="14" spans="1:30" s="3" customFormat="1" ht="26" x14ac:dyDescent="0.15">
      <c r="A14" s="135">
        <v>1.1000000000000001</v>
      </c>
      <c r="B14" s="811" t="s">
        <v>388</v>
      </c>
      <c r="C14" s="818" t="s">
        <v>384</v>
      </c>
      <c r="D14" s="293"/>
      <c r="E14" s="293"/>
      <c r="F14" s="82"/>
      <c r="G14" s="109"/>
      <c r="H14" s="340"/>
      <c r="I14" s="82"/>
      <c r="K14" s="134">
        <f t="shared" ref="K14:L83" si="1">A14</f>
        <v>1.1000000000000001</v>
      </c>
      <c r="L14" s="882" t="str">
        <f t="shared" si="1"/>
        <v>ТОПЛИВНАЯ ДРЕВЕСИНА (ВКЛЮЧАЯ ДРЕВЕСИНУ ДЛЯ ПРОИЗВОДСТВА ДРЕВЕСНОГО УГЛЯ)</v>
      </c>
      <c r="M14" s="844" t="s">
        <v>385</v>
      </c>
      <c r="N14" s="884">
        <f>D14-(D15+D16)</f>
        <v>0</v>
      </c>
      <c r="O14" s="884">
        <f>E14-(E15+E16)</f>
        <v>0</v>
      </c>
      <c r="R14" s="363"/>
      <c r="S14" s="897" t="s">
        <v>389</v>
      </c>
      <c r="T14" s="1247" t="str">
        <f>IF(ISNUMBER(D40),D40,"недостающие данные")</f>
        <v>недостающие данные</v>
      </c>
      <c r="U14" s="1247" t="str">
        <f>IF(ISNUMBER(E40),E40,"недостающие данные")</f>
        <v>недостающие данные</v>
      </c>
      <c r="V14" s="898" t="str">
        <f t="shared" si="0"/>
        <v>недостающие данные</v>
      </c>
      <c r="W14" s="1252"/>
      <c r="X14" s="373">
        <v>1</v>
      </c>
      <c r="Y14" s="374"/>
      <c r="AA14" s="1253"/>
      <c r="AC14" s="1253"/>
      <c r="AD14" s="1253"/>
    </row>
    <row r="15" spans="1:30" s="3" customFormat="1" ht="14" x14ac:dyDescent="0.15">
      <c r="A15" s="135" t="s">
        <v>43</v>
      </c>
      <c r="B15" s="812" t="s">
        <v>390</v>
      </c>
      <c r="C15" s="818" t="s">
        <v>384</v>
      </c>
      <c r="D15" s="293"/>
      <c r="E15" s="293"/>
      <c r="F15" s="82"/>
      <c r="G15" s="109"/>
      <c r="H15" s="340"/>
      <c r="I15" s="82"/>
      <c r="K15" s="134" t="str">
        <f t="shared" si="1"/>
        <v>1.1.C</v>
      </c>
      <c r="L15" s="526" t="str">
        <f t="shared" si="1"/>
        <v>Хвойные породы</v>
      </c>
      <c r="M15" s="844" t="s">
        <v>385</v>
      </c>
      <c r="N15" s="885"/>
      <c r="O15" s="885"/>
      <c r="R15" s="363"/>
      <c r="S15" s="897" t="s">
        <v>391</v>
      </c>
      <c r="T15" s="1247" t="str">
        <f>IF(ISNUMBER(D44),D44,"недостающие данные")</f>
        <v>недостающие данные</v>
      </c>
      <c r="U15" s="1247" t="str">
        <f>IF(ISNUMBER(E44),E44,"недостающие данные")</f>
        <v>недостающие данные</v>
      </c>
      <c r="V15" s="1254" t="str">
        <f t="shared" si="0"/>
        <v>недостающие данные</v>
      </c>
      <c r="W15" s="1252"/>
      <c r="X15" s="373">
        <v>1</v>
      </c>
      <c r="Y15" s="109"/>
      <c r="AA15" s="1253"/>
      <c r="AC15" s="1253"/>
      <c r="AD15" s="1253"/>
    </row>
    <row r="16" spans="1:30" s="3" customFormat="1" ht="14" x14ac:dyDescent="0.15">
      <c r="A16" s="135" t="s">
        <v>50</v>
      </c>
      <c r="B16" s="812" t="s">
        <v>392</v>
      </c>
      <c r="C16" s="818" t="s">
        <v>384</v>
      </c>
      <c r="D16" s="293"/>
      <c r="E16" s="293"/>
      <c r="F16" s="84"/>
      <c r="G16" s="109"/>
      <c r="H16" s="99"/>
      <c r="I16" s="84"/>
      <c r="K16" s="134" t="str">
        <f t="shared" si="1"/>
        <v>1.1.NC</v>
      </c>
      <c r="L16" s="526" t="str">
        <f t="shared" si="1"/>
        <v>Лиственные породы</v>
      </c>
      <c r="M16" s="844" t="s">
        <v>385</v>
      </c>
      <c r="N16" s="886"/>
      <c r="O16" s="886"/>
      <c r="R16" s="363"/>
      <c r="S16" s="897" t="s">
        <v>393</v>
      </c>
      <c r="T16" s="1247" t="str">
        <f>IF(ISNUMBER(D49),D49,"недостающие данные")</f>
        <v>недостающие данные</v>
      </c>
      <c r="U16" s="1247" t="str">
        <f>IF(ISNUMBER(E49),E49,"недостающие данные")</f>
        <v>недостающие данные</v>
      </c>
      <c r="V16" s="1254" t="str">
        <f t="shared" si="0"/>
        <v>недостающие данные</v>
      </c>
      <c r="W16" s="1252"/>
      <c r="X16" s="373">
        <v>1</v>
      </c>
      <c r="Y16" s="109"/>
      <c r="Z16" s="115"/>
      <c r="AA16" s="1253"/>
      <c r="AC16" s="1253"/>
      <c r="AD16" s="1253"/>
    </row>
    <row r="17" spans="1:30" s="3" customFormat="1" ht="14" x14ac:dyDescent="0.15">
      <c r="A17" s="135">
        <v>1.2</v>
      </c>
      <c r="B17" s="813" t="s">
        <v>394</v>
      </c>
      <c r="C17" s="818" t="s">
        <v>384</v>
      </c>
      <c r="D17" s="293"/>
      <c r="E17" s="293"/>
      <c r="F17" s="84"/>
      <c r="G17" s="109"/>
      <c r="H17" s="99"/>
      <c r="I17" s="84"/>
      <c r="K17" s="134">
        <f t="shared" si="1"/>
        <v>1.2</v>
      </c>
      <c r="L17" s="531" t="str">
        <f t="shared" si="1"/>
        <v>ДЕЛОВОЙ КРУГЛЫЙ ЛЕС</v>
      </c>
      <c r="M17" s="844" t="s">
        <v>385</v>
      </c>
      <c r="N17" s="887">
        <f>D17-(D18+D19)</f>
        <v>0</v>
      </c>
      <c r="O17" s="887">
        <f>E17-(E18+E19)</f>
        <v>0</v>
      </c>
      <c r="R17" s="363"/>
      <c r="S17" s="902" t="s">
        <v>395</v>
      </c>
      <c r="T17" s="1250" t="str">
        <f>IF(ISNUMBER(D57),D57,"недостающие данные")</f>
        <v>недостающие данные</v>
      </c>
      <c r="U17" s="1250" t="str">
        <f>IF(ISNUMBER(E57),E57,"недостающие данные")</f>
        <v>недостающие данные</v>
      </c>
      <c r="V17" s="1254" t="str">
        <f t="shared" si="0"/>
        <v>недостающие данные</v>
      </c>
      <c r="W17" s="1252"/>
      <c r="X17" s="373">
        <v>1.58</v>
      </c>
      <c r="Y17" s="374"/>
      <c r="Z17" s="115"/>
      <c r="AA17" s="1253"/>
      <c r="AC17" s="1253"/>
      <c r="AD17" s="1253"/>
    </row>
    <row r="18" spans="1:30" s="3" customFormat="1" ht="14" x14ac:dyDescent="0.15">
      <c r="A18" s="135" t="s">
        <v>56</v>
      </c>
      <c r="B18" s="814" t="s">
        <v>390</v>
      </c>
      <c r="C18" s="818" t="s">
        <v>384</v>
      </c>
      <c r="D18" s="293"/>
      <c r="E18" s="293"/>
      <c r="F18" s="84"/>
      <c r="G18" s="109"/>
      <c r="H18" s="99"/>
      <c r="I18" s="84"/>
      <c r="K18" s="134" t="str">
        <f t="shared" si="1"/>
        <v>1.2.C</v>
      </c>
      <c r="L18" s="526" t="str">
        <f t="shared" si="1"/>
        <v>Хвойные породы</v>
      </c>
      <c r="M18" s="844" t="s">
        <v>385</v>
      </c>
      <c r="N18" s="888">
        <f>D18-(D22+D25+D28)</f>
        <v>0</v>
      </c>
      <c r="O18" s="888">
        <f>E18-(E22+E25+E28)</f>
        <v>0</v>
      </c>
      <c r="R18" s="363"/>
      <c r="S18" s="902" t="s">
        <v>396</v>
      </c>
      <c r="T18" s="1250" t="str">
        <f>IF(ISNUMBER(D59),D59,"недостающие данные")</f>
        <v>недостающие данные</v>
      </c>
      <c r="U18" s="1250" t="str">
        <f>IF(ISNUMBER(E59),E59,"недостающие данные")</f>
        <v>недостающие данные</v>
      </c>
      <c r="V18" s="1254" t="str">
        <f t="shared" si="0"/>
        <v>недостающие данные</v>
      </c>
      <c r="W18" s="1252"/>
      <c r="X18" s="373">
        <v>1.8</v>
      </c>
      <c r="Y18" s="374"/>
      <c r="Z18" s="1253"/>
      <c r="AA18" s="1253"/>
      <c r="AC18" s="1253"/>
      <c r="AD18" s="1253"/>
    </row>
    <row r="19" spans="1:30" s="3" customFormat="1" ht="14" x14ac:dyDescent="0.15">
      <c r="A19" s="135" t="s">
        <v>65</v>
      </c>
      <c r="B19" s="814" t="s">
        <v>392</v>
      </c>
      <c r="C19" s="818" t="s">
        <v>384</v>
      </c>
      <c r="D19" s="293"/>
      <c r="E19" s="293"/>
      <c r="F19" s="82"/>
      <c r="G19" s="109"/>
      <c r="H19" s="99"/>
      <c r="I19" s="84"/>
      <c r="K19" s="134" t="str">
        <f t="shared" si="1"/>
        <v>1.2.NC</v>
      </c>
      <c r="L19" s="526" t="str">
        <f t="shared" si="1"/>
        <v>Лиственные породы</v>
      </c>
      <c r="M19" s="844" t="s">
        <v>385</v>
      </c>
      <c r="N19" s="888">
        <f>D19-(D23+D26+D29)</f>
        <v>0</v>
      </c>
      <c r="O19" s="888">
        <f>E19-(E23+E26+E29)</f>
        <v>0</v>
      </c>
      <c r="R19" s="363"/>
      <c r="S19" s="897" t="s">
        <v>397</v>
      </c>
      <c r="T19" s="1247" t="str">
        <f>IF(ISNUMBER(D64),D64,"недостающие данные")</f>
        <v>недостающие данные</v>
      </c>
      <c r="U19" s="1247" t="str">
        <f>IF(ISNUMBER(E64),E64,"недостающие данные")</f>
        <v>недостающие данные</v>
      </c>
      <c r="V19" s="1254" t="str">
        <f t="shared" si="0"/>
        <v>недостающие данные</v>
      </c>
      <c r="W19" s="1252"/>
      <c r="X19" s="373">
        <v>2.5</v>
      </c>
      <c r="Y19" s="374"/>
      <c r="Z19" s="1253"/>
      <c r="AA19" s="1253"/>
      <c r="AC19" s="1253"/>
      <c r="AD19" s="1253"/>
    </row>
    <row r="20" spans="1:30" s="3" customFormat="1" ht="14" x14ac:dyDescent="0.15">
      <c r="A20" s="135" t="s">
        <v>66</v>
      </c>
      <c r="B20" s="815" t="s">
        <v>398</v>
      </c>
      <c r="C20" s="818" t="s">
        <v>384</v>
      </c>
      <c r="D20" s="293"/>
      <c r="E20" s="293"/>
      <c r="F20" s="82"/>
      <c r="G20" s="109"/>
      <c r="H20" s="99"/>
      <c r="I20" s="84"/>
      <c r="K20" s="134" t="str">
        <f t="shared" si="1"/>
        <v>1.2.NC.T</v>
      </c>
      <c r="L20" s="527" t="str">
        <f t="shared" si="1"/>
        <v>в том числе тропические породы</v>
      </c>
      <c r="M20" s="844" t="s">
        <v>385</v>
      </c>
      <c r="N20" s="888"/>
      <c r="O20" s="888"/>
      <c r="R20" s="363"/>
      <c r="S20" s="902" t="s">
        <v>399</v>
      </c>
      <c r="T20" s="1250" t="str">
        <f>IF(ISNUMBER(D65),D65,"недостающие данные")</f>
        <v>недостающие данные</v>
      </c>
      <c r="U20" s="1250" t="str">
        <f>IF(ISNUMBER(E65),E65,"недостающие данные")</f>
        <v>недостающие данные</v>
      </c>
      <c r="V20" s="1254" t="str">
        <f t="shared" si="0"/>
        <v>недостающие данные</v>
      </c>
      <c r="W20" s="1251"/>
      <c r="X20" s="373">
        <v>4.9000000000000004</v>
      </c>
      <c r="Y20" s="1255"/>
      <c r="Z20" s="1253"/>
      <c r="AA20" s="1253"/>
      <c r="AB20" s="1253"/>
      <c r="AC20" s="1253"/>
      <c r="AD20" s="1253"/>
    </row>
    <row r="21" spans="1:30" s="3" customFormat="1" ht="14" x14ac:dyDescent="0.15">
      <c r="A21" s="135" t="s">
        <v>71</v>
      </c>
      <c r="B21" s="814" t="s">
        <v>400</v>
      </c>
      <c r="C21" s="818" t="s">
        <v>384</v>
      </c>
      <c r="D21" s="293"/>
      <c r="E21" s="293"/>
      <c r="F21" s="82"/>
      <c r="G21" s="109"/>
      <c r="H21" s="99"/>
      <c r="I21" s="84"/>
      <c r="K21" s="134" t="str">
        <f t="shared" si="1"/>
        <v>1.2.1</v>
      </c>
      <c r="L21" s="526" t="str">
        <f t="shared" si="1"/>
        <v>ПИЛОВОЧНИК И ФАНЕРНЫЙ КРЯЖ</v>
      </c>
      <c r="M21" s="844" t="s">
        <v>385</v>
      </c>
      <c r="N21" s="889">
        <f>D21-(D22+D23)</f>
        <v>0</v>
      </c>
      <c r="O21" s="889">
        <f>E21-(E22+E23)</f>
        <v>0</v>
      </c>
      <c r="R21" s="364"/>
      <c r="S21" s="903" t="s">
        <v>401</v>
      </c>
      <c r="T21" s="1256" t="str">
        <f>IF(ISNUMBER(D69),D69,"недостающие данные")</f>
        <v>недостающие данные</v>
      </c>
      <c r="U21" s="1256" t="str">
        <f>IF(ISNUMBER(E69),E69,"недостающие данные")</f>
        <v>недостающие данные</v>
      </c>
      <c r="V21" s="1257" t="str">
        <f t="shared" si="0"/>
        <v>недостающие данные</v>
      </c>
      <c r="W21" s="1251"/>
      <c r="X21" s="373">
        <v>5.7</v>
      </c>
      <c r="Y21" s="1255"/>
      <c r="Z21" s="1253"/>
      <c r="AB21" s="1253"/>
      <c r="AC21" s="1253"/>
      <c r="AD21" s="1253"/>
    </row>
    <row r="22" spans="1:30" s="3" customFormat="1" ht="14" x14ac:dyDescent="0.15">
      <c r="A22" s="135" t="s">
        <v>75</v>
      </c>
      <c r="B22" s="816" t="s">
        <v>390</v>
      </c>
      <c r="C22" s="818" t="s">
        <v>384</v>
      </c>
      <c r="D22" s="293"/>
      <c r="E22" s="293"/>
      <c r="F22" s="82"/>
      <c r="G22" s="109"/>
      <c r="H22" s="99"/>
      <c r="I22" s="84"/>
      <c r="K22" s="134" t="str">
        <f t="shared" si="1"/>
        <v>1.2.1.C</v>
      </c>
      <c r="L22" s="527" t="str">
        <f t="shared" si="1"/>
        <v>Хвойные породы</v>
      </c>
      <c r="M22" s="844" t="s">
        <v>385</v>
      </c>
      <c r="N22" s="885"/>
      <c r="O22" s="885"/>
      <c r="R22" s="365" t="s">
        <v>402</v>
      </c>
      <c r="S22" s="904" t="s">
        <v>386</v>
      </c>
      <c r="T22" s="1258" t="str">
        <f>IF(ISNUMBER(T$14*$X14+T$15*$X15+T$16*$X16+T$19*$X19+T$20*$X20+T$21*$X21+T$13*$X13+T$17*$X17+T$18*$X18),T$14*$X14+T$15*$X15+T$16*$X16+T$19*$X19+T$20*$X20+T$21*$X21+T$13*$X13+T$17*$X17+T$18*$X18,"недостающие данные")</f>
        <v>недостающие данные</v>
      </c>
      <c r="U22" s="1258" t="str">
        <f>IF(ISNUMBER(U$14*$X14+U$15*$X15+U$16*$X16+U$19*$X19+U$20*$X20+U$21*$X21+U$13*$X13+U$17*$X17+U$18*$X18),U$14*$X14+U$15*$X15+U$16*$X16+U$19*$X19+U$20*$X20+U$21*$X21+U$13*$X13+U$17*$X17+U$18*$X18,"недостающие данные")</f>
        <v>недостающие данные</v>
      </c>
      <c r="V22" s="1259" t="str">
        <f t="shared" si="0"/>
        <v>недостающие данные</v>
      </c>
      <c r="W22" s="341"/>
      <c r="X22" s="375"/>
      <c r="Y22" s="1260"/>
      <c r="Z22" s="1253"/>
      <c r="AA22" s="1253"/>
      <c r="AB22" s="1253"/>
      <c r="AC22" s="1253"/>
      <c r="AD22" s="1253"/>
    </row>
    <row r="23" spans="1:30" s="3" customFormat="1" ht="14" x14ac:dyDescent="0.15">
      <c r="A23" s="135" t="s">
        <v>77</v>
      </c>
      <c r="B23" s="815" t="s">
        <v>392</v>
      </c>
      <c r="C23" s="818" t="s">
        <v>384</v>
      </c>
      <c r="D23" s="293"/>
      <c r="E23" s="293"/>
      <c r="F23" s="82"/>
      <c r="G23" s="109"/>
      <c r="H23" s="99"/>
      <c r="I23" s="84"/>
      <c r="K23" s="134" t="str">
        <f t="shared" si="1"/>
        <v>1.2.1.NC</v>
      </c>
      <c r="L23" s="527" t="str">
        <f t="shared" si="1"/>
        <v>Лиственные породы</v>
      </c>
      <c r="M23" s="844" t="s">
        <v>385</v>
      </c>
      <c r="N23" s="885"/>
      <c r="O23" s="885"/>
      <c r="R23" s="366"/>
      <c r="S23" s="116" t="s">
        <v>403</v>
      </c>
      <c r="T23" s="117" t="str">
        <f>IF(ISNUMBER(T11*Y30+T12-T22),T11*Y30+T12-T22,"недостающие данные")</f>
        <v>недостающие данные</v>
      </c>
      <c r="U23" s="117" t="str">
        <f>IF(ISNUMBER(U11*Y30+U12-U22),U11*Y30+U12-U22,"недостающие данные")</f>
        <v>недостающие данные</v>
      </c>
      <c r="V23" s="367" t="str">
        <f t="shared" si="0"/>
        <v>недостающие данные</v>
      </c>
      <c r="W23" s="118" t="s">
        <v>404</v>
      </c>
      <c r="Y23" s="1253"/>
      <c r="AA23" s="1253"/>
      <c r="AB23" s="1253"/>
      <c r="AC23" s="1253"/>
      <c r="AD23" s="1253"/>
    </row>
    <row r="24" spans="1:30" s="3" customFormat="1" ht="40.25" customHeight="1" x14ac:dyDescent="0.15">
      <c r="A24" s="135" t="s">
        <v>91</v>
      </c>
      <c r="B24" s="817" t="s">
        <v>405</v>
      </c>
      <c r="C24" s="818" t="s">
        <v>384</v>
      </c>
      <c r="D24" s="293"/>
      <c r="E24" s="293"/>
      <c r="F24" s="82"/>
      <c r="G24" s="109"/>
      <c r="H24" s="99"/>
      <c r="I24" s="84"/>
      <c r="K24" s="134" t="str">
        <f t="shared" si="1"/>
        <v>1.2.2</v>
      </c>
      <c r="L24" s="881" t="str">
        <f t="shared" si="1"/>
        <v>БАЛАНСОВАЯ ДРЕВЕСИНА, КРУГЛАЯ И КОЛОТАЯ (ВКЛЮЧАЯ ДРЕВЕСИНУ ДЛЯ ИЗГОТОВЛЕНИЯ СТРУЖЕЧНЫХ ПЛИТ, OSB-ПЛИТ И ДРЕВЕСНОВОЛОКНИСТЫХ ПЛИТ)</v>
      </c>
      <c r="M24" s="844" t="s">
        <v>385</v>
      </c>
      <c r="N24" s="889">
        <f>D24-(D25+D26)</f>
        <v>0</v>
      </c>
      <c r="O24" s="889">
        <f>E24-(E25+E26)</f>
        <v>0</v>
      </c>
      <c r="R24" s="368"/>
      <c r="S24" s="905" t="s">
        <v>406</v>
      </c>
      <c r="T24" s="1261" t="str">
        <f>IF(ISNUMBER(1-T22/(T11*Y30+T12)),1-T22/(T11*Y30+T12),"недостающие данные")</f>
        <v>недостающие данные</v>
      </c>
      <c r="U24" s="1261" t="str">
        <f>IF(ISNUMBER(1-U22/(U11*Y30+U12)),1-U22/(U11*Y30+U12),"недостающие данные")</f>
        <v>недостающие данные</v>
      </c>
      <c r="V24" s="342"/>
      <c r="W24" s="118" t="s">
        <v>407</v>
      </c>
      <c r="Y24" s="1253"/>
      <c r="Z24" s="1253"/>
      <c r="AA24" s="1253"/>
      <c r="AB24" s="1253"/>
      <c r="AC24" s="1253"/>
      <c r="AD24" s="1253"/>
    </row>
    <row r="25" spans="1:30" s="3" customFormat="1" ht="14" x14ac:dyDescent="0.15">
      <c r="A25" s="135" t="s">
        <v>94</v>
      </c>
      <c r="B25" s="816" t="s">
        <v>390</v>
      </c>
      <c r="C25" s="818" t="s">
        <v>384</v>
      </c>
      <c r="D25" s="293"/>
      <c r="E25" s="293"/>
      <c r="F25" s="82"/>
      <c r="G25" s="109"/>
      <c r="H25" s="99"/>
      <c r="I25" s="84"/>
      <c r="K25" s="134" t="str">
        <f t="shared" si="1"/>
        <v>1.2.2.C</v>
      </c>
      <c r="L25" s="527" t="str">
        <f t="shared" si="1"/>
        <v>Хвойные породы</v>
      </c>
      <c r="M25" s="844" t="s">
        <v>385</v>
      </c>
      <c r="N25" s="885"/>
      <c r="O25" s="885"/>
      <c r="R25" s="114"/>
      <c r="W25" s="118" t="s">
        <v>408</v>
      </c>
      <c r="Y25" s="1253"/>
      <c r="Z25" s="1253"/>
      <c r="AA25" s="1253"/>
      <c r="AB25" s="1253"/>
      <c r="AC25" s="1253"/>
      <c r="AD25" s="1253"/>
    </row>
    <row r="26" spans="1:30" s="3" customFormat="1" ht="14" x14ac:dyDescent="0.15">
      <c r="A26" s="135" t="s">
        <v>96</v>
      </c>
      <c r="B26" s="815" t="s">
        <v>392</v>
      </c>
      <c r="C26" s="818" t="s">
        <v>384</v>
      </c>
      <c r="D26" s="293"/>
      <c r="E26" s="293"/>
      <c r="F26" s="82"/>
      <c r="G26" s="109"/>
      <c r="H26" s="99"/>
      <c r="I26" s="84"/>
      <c r="K26" s="134" t="str">
        <f t="shared" si="1"/>
        <v>1.2.2.NC</v>
      </c>
      <c r="L26" s="527" t="str">
        <f t="shared" si="1"/>
        <v>Лиственные породы</v>
      </c>
      <c r="M26" s="844" t="s">
        <v>385</v>
      </c>
      <c r="N26" s="885"/>
      <c r="O26" s="885"/>
      <c r="R26" s="114"/>
      <c r="W26" s="119"/>
      <c r="X26" s="1253"/>
      <c r="Y26" s="1253"/>
      <c r="Z26" s="1253"/>
      <c r="AA26" s="1253"/>
      <c r="AB26" s="1253"/>
      <c r="AC26" s="1253"/>
      <c r="AD26" s="1253"/>
    </row>
    <row r="27" spans="1:30" s="3" customFormat="1" ht="14" x14ac:dyDescent="0.15">
      <c r="A27" s="135" t="s">
        <v>98</v>
      </c>
      <c r="B27" s="814" t="s">
        <v>409</v>
      </c>
      <c r="C27" s="818" t="s">
        <v>384</v>
      </c>
      <c r="D27" s="293"/>
      <c r="E27" s="293"/>
      <c r="F27" s="82"/>
      <c r="G27" s="109"/>
      <c r="H27" s="99"/>
      <c r="I27" s="84"/>
      <c r="K27" s="134" t="str">
        <f t="shared" si="1"/>
        <v>1.2.3</v>
      </c>
      <c r="L27" s="526" t="str">
        <f t="shared" si="1"/>
        <v>ПРОЧИЕ СОРТИМЕНТЫ ДЕЛОВОГО КРУГЛОГО ЛЕСА</v>
      </c>
      <c r="M27" s="844" t="s">
        <v>385</v>
      </c>
      <c r="N27" s="889">
        <f>D27-(D28+D29)</f>
        <v>0</v>
      </c>
      <c r="O27" s="889">
        <f>E27-(E28+E29)</f>
        <v>0</v>
      </c>
      <c r="R27" s="114"/>
      <c r="W27" s="119"/>
      <c r="X27" s="1253"/>
      <c r="Y27" s="1253"/>
      <c r="Z27" s="1253"/>
      <c r="AA27" s="902"/>
      <c r="AB27" s="1253"/>
      <c r="AC27" s="1253"/>
      <c r="AD27" s="1253"/>
    </row>
    <row r="28" spans="1:30" s="3" customFormat="1" ht="14" x14ac:dyDescent="0.15">
      <c r="A28" s="135" t="s">
        <v>100</v>
      </c>
      <c r="B28" s="816" t="s">
        <v>390</v>
      </c>
      <c r="C28" s="818" t="s">
        <v>384</v>
      </c>
      <c r="D28" s="293"/>
      <c r="E28" s="293"/>
      <c r="F28" s="82"/>
      <c r="G28" s="109"/>
      <c r="H28" s="99"/>
      <c r="I28" s="84"/>
      <c r="K28" s="134" t="str">
        <f t="shared" si="1"/>
        <v>1.2.3.C</v>
      </c>
      <c r="L28" s="527" t="str">
        <f t="shared" si="1"/>
        <v>Хвойные породы</v>
      </c>
      <c r="M28" s="844" t="s">
        <v>385</v>
      </c>
      <c r="N28" s="885"/>
      <c r="O28" s="885"/>
      <c r="R28" s="114"/>
      <c r="W28" s="1250"/>
      <c r="X28" s="120" t="s">
        <v>410</v>
      </c>
      <c r="Y28" s="121">
        <v>0.35</v>
      </c>
      <c r="Z28" s="1253"/>
      <c r="AA28" s="1262"/>
      <c r="AB28" s="1253"/>
      <c r="AC28" s="1253"/>
      <c r="AD28" s="1253"/>
    </row>
    <row r="29" spans="1:30" s="3" customFormat="1" ht="14" x14ac:dyDescent="0.15">
      <c r="A29" s="135" t="s">
        <v>103</v>
      </c>
      <c r="B29" s="815" t="s">
        <v>392</v>
      </c>
      <c r="C29" s="818" t="s">
        <v>384</v>
      </c>
      <c r="D29" s="293"/>
      <c r="E29" s="293"/>
      <c r="F29" s="84"/>
      <c r="G29" s="109"/>
      <c r="H29" s="99"/>
      <c r="I29" s="84"/>
      <c r="K29" s="134" t="str">
        <f t="shared" si="1"/>
        <v>1.2.3.NC</v>
      </c>
      <c r="L29" s="532" t="str">
        <f t="shared" si="1"/>
        <v>Лиственные породы</v>
      </c>
      <c r="M29" s="844" t="s">
        <v>385</v>
      </c>
      <c r="N29" s="886"/>
      <c r="O29" s="886"/>
      <c r="R29" s="114"/>
      <c r="S29" s="122"/>
      <c r="T29" s="1250"/>
      <c r="U29" s="1250"/>
      <c r="V29" s="1250"/>
      <c r="W29" s="1250"/>
      <c r="X29" s="902" t="s">
        <v>411</v>
      </c>
      <c r="Y29" s="121">
        <v>1</v>
      </c>
      <c r="Z29" s="1253"/>
      <c r="AA29" s="1253"/>
      <c r="AB29" s="1253"/>
      <c r="AC29" s="1253"/>
      <c r="AD29" s="1253"/>
    </row>
    <row r="30" spans="1:30" s="83" customFormat="1" ht="12.75" customHeight="1" x14ac:dyDescent="0.15">
      <c r="A30" s="1490" t="s">
        <v>412</v>
      </c>
      <c r="B30" s="1491"/>
      <c r="C30" s="1491"/>
      <c r="D30" s="1491"/>
      <c r="E30" s="1492"/>
      <c r="F30" s="84"/>
      <c r="G30" s="109"/>
      <c r="H30" s="99"/>
      <c r="I30" s="84"/>
      <c r="K30" s="136" t="s">
        <v>6</v>
      </c>
      <c r="L30" s="34" t="str">
        <f>A30</f>
        <v xml:space="preserve">  ПРОИЗВОДСТВО</v>
      </c>
      <c r="M30" s="880" t="s">
        <v>6</v>
      </c>
      <c r="N30" s="890"/>
      <c r="O30" s="890"/>
      <c r="R30" s="1253"/>
      <c r="S30" s="3"/>
      <c r="T30" s="3"/>
      <c r="U30" s="3"/>
      <c r="V30" s="3"/>
      <c r="W30" s="1253"/>
      <c r="X30" s="902" t="s">
        <v>413</v>
      </c>
      <c r="Y30" s="123">
        <v>0.98499999999999999</v>
      </c>
      <c r="Z30" s="1253"/>
      <c r="AA30" s="1253"/>
      <c r="AB30" s="1253"/>
      <c r="AC30" s="1253"/>
      <c r="AD30" s="115"/>
    </row>
    <row r="31" spans="1:30" s="3" customFormat="1" ht="13" x14ac:dyDescent="0.15">
      <c r="A31" s="137">
        <v>2</v>
      </c>
      <c r="B31" s="819" t="s">
        <v>414</v>
      </c>
      <c r="C31" s="623" t="s">
        <v>415</v>
      </c>
      <c r="D31" s="294"/>
      <c r="E31" s="294"/>
      <c r="F31" s="82"/>
      <c r="G31" s="100"/>
      <c r="H31" s="340"/>
      <c r="I31" s="82"/>
      <c r="K31" s="795">
        <f t="shared" si="1"/>
        <v>2</v>
      </c>
      <c r="L31" s="794" t="str">
        <f t="shared" si="1"/>
        <v>ДРЕВЕСНЫЙ УГОЛЬ</v>
      </c>
      <c r="M31" s="843" t="s">
        <v>415</v>
      </c>
      <c r="N31" s="891"/>
      <c r="O31" s="891"/>
      <c r="R31" s="1253"/>
    </row>
    <row r="32" spans="1:30" s="3" customFormat="1" ht="14" x14ac:dyDescent="0.15">
      <c r="A32" s="133">
        <v>3</v>
      </c>
      <c r="B32" s="810" t="s">
        <v>416</v>
      </c>
      <c r="C32" s="623" t="s">
        <v>417</v>
      </c>
      <c r="D32" s="294"/>
      <c r="E32" s="294"/>
      <c r="F32" s="84"/>
      <c r="G32" s="109"/>
      <c r="H32" s="99"/>
      <c r="I32" s="84"/>
      <c r="K32" s="795">
        <f t="shared" si="1"/>
        <v>3</v>
      </c>
      <c r="L32" s="796" t="str">
        <f t="shared" si="1"/>
        <v>ДРЕВЕСНАЯ ЩЕПА, СТРУЖКА И ОТХОДЫ</v>
      </c>
      <c r="M32" s="843" t="s">
        <v>418</v>
      </c>
      <c r="N32" s="883">
        <f>D32-(D33+D34)</f>
        <v>0</v>
      </c>
      <c r="O32" s="883">
        <f>E32-(E33+E34)</f>
        <v>0</v>
      </c>
    </row>
    <row r="33" spans="1:15" s="3" customFormat="1" ht="14" x14ac:dyDescent="0.15">
      <c r="A33" s="135" t="s">
        <v>112</v>
      </c>
      <c r="B33" s="820" t="s">
        <v>419</v>
      </c>
      <c r="C33" s="818" t="s">
        <v>417</v>
      </c>
      <c r="D33" s="293"/>
      <c r="E33" s="293"/>
      <c r="F33" s="84"/>
      <c r="G33" s="109"/>
      <c r="H33" s="99"/>
      <c r="I33" s="84"/>
      <c r="K33" s="134" t="str">
        <f>A33</f>
        <v>3.1</v>
      </c>
      <c r="L33" s="525" t="str">
        <f t="shared" si="1"/>
        <v>ДРЕВЕСНАЯ ЩЕПА И СТРУЖКА</v>
      </c>
      <c r="M33" s="844" t="s">
        <v>418</v>
      </c>
      <c r="N33" s="885"/>
      <c r="O33" s="885"/>
    </row>
    <row r="34" spans="1:15" s="3" customFormat="1" ht="14" x14ac:dyDescent="0.15">
      <c r="A34" s="135" t="s">
        <v>121</v>
      </c>
      <c r="B34" s="820" t="s">
        <v>420</v>
      </c>
      <c r="C34" s="818" t="s">
        <v>417</v>
      </c>
      <c r="D34" s="293"/>
      <c r="E34" s="293"/>
      <c r="F34" s="84"/>
      <c r="G34" s="109"/>
      <c r="H34" s="99"/>
      <c r="I34" s="84"/>
      <c r="K34" s="134" t="str">
        <f>A34</f>
        <v>3.2</v>
      </c>
      <c r="L34" s="525" t="str">
        <f t="shared" si="1"/>
        <v>ДРЕВЕСНЫЕ ОТХОДЫ (ВКЛЮЧАЯ ДРЕВЕСИНУ ДЛЯ АГЛОМЕРАТОВ)</v>
      </c>
      <c r="M34" s="844" t="s">
        <v>418</v>
      </c>
      <c r="N34" s="886"/>
      <c r="O34" s="886"/>
    </row>
    <row r="35" spans="1:15" s="3" customFormat="1" ht="14" x14ac:dyDescent="0.15">
      <c r="A35" s="135" t="s">
        <v>128</v>
      </c>
      <c r="B35" s="815" t="s">
        <v>421</v>
      </c>
      <c r="C35" s="818" t="s">
        <v>417</v>
      </c>
      <c r="D35" s="293"/>
      <c r="E35" s="293"/>
      <c r="F35" s="84"/>
      <c r="G35" s="109"/>
      <c r="H35" s="99"/>
      <c r="I35" s="84"/>
      <c r="K35" s="135" t="s">
        <v>128</v>
      </c>
      <c r="L35" s="532" t="s">
        <v>421</v>
      </c>
      <c r="M35" s="844" t="s">
        <v>418</v>
      </c>
      <c r="N35" s="885"/>
      <c r="O35" s="885"/>
    </row>
    <row r="36" spans="1:15" s="3" customFormat="1" ht="12" x14ac:dyDescent="0.15">
      <c r="A36" s="533">
        <v>4</v>
      </c>
      <c r="B36" s="819" t="s">
        <v>422</v>
      </c>
      <c r="C36" s="623" t="s">
        <v>415</v>
      </c>
      <c r="D36" s="534"/>
      <c r="E36" s="534"/>
      <c r="F36" s="84"/>
      <c r="G36" s="109"/>
      <c r="H36" s="99"/>
      <c r="I36" s="84"/>
      <c r="K36" s="795">
        <f t="shared" ref="K36" si="2">A36</f>
        <v>4</v>
      </c>
      <c r="L36" s="796" t="str">
        <f t="shared" si="1"/>
        <v>БЫВШАЯ В УПОТРЕБЛЕНИИ РЕКУПЕРИРОВАННАЯ ДРЕВЕСИНА</v>
      </c>
      <c r="M36" s="843" t="s">
        <v>415</v>
      </c>
      <c r="N36" s="883"/>
      <c r="O36" s="883"/>
    </row>
    <row r="37" spans="1:15" s="3" customFormat="1" ht="12" x14ac:dyDescent="0.15">
      <c r="A37" s="133" t="s">
        <v>134</v>
      </c>
      <c r="B37" s="810" t="s">
        <v>423</v>
      </c>
      <c r="C37" s="623" t="s">
        <v>415</v>
      </c>
      <c r="D37" s="294"/>
      <c r="E37" s="294"/>
      <c r="F37" s="84"/>
      <c r="G37" s="109"/>
      <c r="H37" s="99"/>
      <c r="I37" s="84"/>
      <c r="K37" s="795" t="str">
        <f t="shared" si="1"/>
        <v>5</v>
      </c>
      <c r="L37" s="796" t="str">
        <f t="shared" si="1"/>
        <v>ДРЕВЕСНЫЕ ПЕЛЛЕТЫ, БРИКЕТЫ И ПРОЧИЕ АГЛОМЕРАТЫ</v>
      </c>
      <c r="M37" s="843" t="s">
        <v>415</v>
      </c>
      <c r="N37" s="883">
        <f>D37-(D38+D39)</f>
        <v>0</v>
      </c>
      <c r="O37" s="883">
        <f>E37-(E38+E39)</f>
        <v>0</v>
      </c>
    </row>
    <row r="38" spans="1:15" s="3" customFormat="1" ht="12" x14ac:dyDescent="0.15">
      <c r="A38" s="135" t="s">
        <v>136</v>
      </c>
      <c r="B38" s="820" t="s">
        <v>424</v>
      </c>
      <c r="C38" s="818" t="s">
        <v>415</v>
      </c>
      <c r="D38" s="293"/>
      <c r="E38" s="293"/>
      <c r="F38" s="84"/>
      <c r="G38" s="109"/>
      <c r="H38" s="99"/>
      <c r="I38" s="84"/>
      <c r="K38" s="134" t="str">
        <f t="shared" si="1"/>
        <v>5.1</v>
      </c>
      <c r="L38" s="525" t="str">
        <f>B38</f>
        <v>ДРЕВЕСНЫЕ ПЕЛЛЕТЫ</v>
      </c>
      <c r="M38" s="844" t="s">
        <v>415</v>
      </c>
      <c r="N38" s="885"/>
      <c r="O38" s="885"/>
    </row>
    <row r="39" spans="1:15" s="3" customFormat="1" ht="12" x14ac:dyDescent="0.15">
      <c r="A39" s="135" t="s">
        <v>141</v>
      </c>
      <c r="B39" s="820" t="s">
        <v>425</v>
      </c>
      <c r="C39" s="818" t="s">
        <v>415</v>
      </c>
      <c r="D39" s="293"/>
      <c r="E39" s="293"/>
      <c r="F39" s="84"/>
      <c r="G39" s="109"/>
      <c r="H39" s="99"/>
      <c r="I39" s="84"/>
      <c r="K39" s="134" t="str">
        <f t="shared" si="1"/>
        <v>5.2</v>
      </c>
      <c r="L39" s="525" t="str">
        <f>B39</f>
        <v>ДРЕВЕСНЫЕ БРИКЕТЫ И ПРОЧИЕ АГЛОМЕРАТЫ</v>
      </c>
      <c r="M39" s="844" t="s">
        <v>415</v>
      </c>
      <c r="N39" s="886"/>
      <c r="O39" s="886"/>
    </row>
    <row r="40" spans="1:15" s="3" customFormat="1" ht="14" x14ac:dyDescent="0.15">
      <c r="A40" s="139" t="s">
        <v>145</v>
      </c>
      <c r="B40" s="821" t="s">
        <v>426</v>
      </c>
      <c r="C40" s="623" t="s">
        <v>417</v>
      </c>
      <c r="D40" s="294"/>
      <c r="E40" s="294"/>
      <c r="F40" s="84"/>
      <c r="G40" s="109"/>
      <c r="H40" s="99"/>
      <c r="I40" s="84"/>
      <c r="K40" s="795" t="str">
        <f t="shared" si="1"/>
        <v>6</v>
      </c>
      <c r="L40" s="797" t="str">
        <f t="shared" si="1"/>
        <v>ПИЛОМАТЕРИАЛЫ (ВКЛЮЧАЯ ШПАЛЫ)</v>
      </c>
      <c r="M40" s="843" t="s">
        <v>418</v>
      </c>
      <c r="N40" s="883">
        <f>D40-(D41+D42)</f>
        <v>0</v>
      </c>
      <c r="O40" s="883">
        <f>E40-(E41+E42)</f>
        <v>0</v>
      </c>
    </row>
    <row r="41" spans="1:15" s="3" customFormat="1" ht="14" x14ac:dyDescent="0.15">
      <c r="A41" s="140" t="s">
        <v>148</v>
      </c>
      <c r="B41" s="820" t="s">
        <v>390</v>
      </c>
      <c r="C41" s="818" t="s">
        <v>417</v>
      </c>
      <c r="D41" s="293"/>
      <c r="E41" s="293"/>
      <c r="F41" s="84"/>
      <c r="G41" s="109"/>
      <c r="H41" s="99"/>
      <c r="I41" s="84"/>
      <c r="K41" s="134" t="str">
        <f t="shared" si="1"/>
        <v>6.C</v>
      </c>
      <c r="L41" s="525" t="str">
        <f t="shared" si="1"/>
        <v>Хвойные породы</v>
      </c>
      <c r="M41" s="844" t="s">
        <v>418</v>
      </c>
      <c r="N41" s="885"/>
      <c r="O41" s="885"/>
    </row>
    <row r="42" spans="1:15" s="3" customFormat="1" ht="14" x14ac:dyDescent="0.15">
      <c r="A42" s="140" t="s">
        <v>164</v>
      </c>
      <c r="B42" s="820" t="s">
        <v>392</v>
      </c>
      <c r="C42" s="818" t="s">
        <v>417</v>
      </c>
      <c r="D42" s="293"/>
      <c r="E42" s="293"/>
      <c r="F42" s="84"/>
      <c r="G42" s="109"/>
      <c r="H42" s="99"/>
      <c r="I42" s="84"/>
      <c r="K42" s="134" t="str">
        <f t="shared" si="1"/>
        <v>6.NC</v>
      </c>
      <c r="L42" s="525" t="str">
        <f t="shared" si="1"/>
        <v>Лиственные породы</v>
      </c>
      <c r="M42" s="844" t="s">
        <v>418</v>
      </c>
      <c r="N42" s="885"/>
      <c r="O42" s="885"/>
    </row>
    <row r="43" spans="1:15" s="3" customFormat="1" ht="14" x14ac:dyDescent="0.15">
      <c r="A43" s="135" t="s">
        <v>188</v>
      </c>
      <c r="B43" s="814" t="s">
        <v>398</v>
      </c>
      <c r="C43" s="818" t="s">
        <v>417</v>
      </c>
      <c r="D43" s="293"/>
      <c r="E43" s="293"/>
      <c r="F43" s="84"/>
      <c r="G43" s="109"/>
      <c r="H43" s="99"/>
      <c r="I43" s="84"/>
      <c r="K43" s="134" t="str">
        <f t="shared" si="1"/>
        <v>6.NC.T</v>
      </c>
      <c r="L43" s="526" t="str">
        <f t="shared" si="1"/>
        <v>в том числе тропические породы</v>
      </c>
      <c r="M43" s="844" t="s">
        <v>418</v>
      </c>
      <c r="N43" s="888"/>
      <c r="O43" s="888"/>
    </row>
    <row r="44" spans="1:15" s="3" customFormat="1" ht="14" x14ac:dyDescent="0.15">
      <c r="A44" s="139" t="s">
        <v>190</v>
      </c>
      <c r="B44" s="821" t="s">
        <v>427</v>
      </c>
      <c r="C44" s="623" t="s">
        <v>417</v>
      </c>
      <c r="D44" s="294"/>
      <c r="E44" s="294"/>
      <c r="F44" s="84"/>
      <c r="G44" s="109"/>
      <c r="H44" s="99"/>
      <c r="I44" s="84"/>
      <c r="K44" s="795" t="str">
        <f t="shared" si="1"/>
        <v>7</v>
      </c>
      <c r="L44" s="797" t="str">
        <f t="shared" si="1"/>
        <v>ШПОН</v>
      </c>
      <c r="M44" s="843" t="s">
        <v>418</v>
      </c>
      <c r="N44" s="883">
        <f>D44-(D45+D46)</f>
        <v>0</v>
      </c>
      <c r="O44" s="883">
        <f>E44-(E45+E46)</f>
        <v>0</v>
      </c>
    </row>
    <row r="45" spans="1:15" s="3" customFormat="1" ht="14" x14ac:dyDescent="0.15">
      <c r="A45" s="140" t="s">
        <v>193</v>
      </c>
      <c r="B45" s="820" t="s">
        <v>390</v>
      </c>
      <c r="C45" s="818" t="s">
        <v>417</v>
      </c>
      <c r="D45" s="293"/>
      <c r="E45" s="293"/>
      <c r="F45" s="84"/>
      <c r="G45" s="109"/>
      <c r="H45" s="99"/>
      <c r="I45" s="84"/>
      <c r="K45" s="134" t="str">
        <f t="shared" si="1"/>
        <v>7.C</v>
      </c>
      <c r="L45" s="526" t="str">
        <f t="shared" si="1"/>
        <v>Хвойные породы</v>
      </c>
      <c r="M45" s="844" t="s">
        <v>418</v>
      </c>
      <c r="N45" s="885"/>
      <c r="O45" s="885"/>
    </row>
    <row r="46" spans="1:15" s="3" customFormat="1" ht="14" x14ac:dyDescent="0.15">
      <c r="A46" s="140" t="s">
        <v>202</v>
      </c>
      <c r="B46" s="820" t="s">
        <v>392</v>
      </c>
      <c r="C46" s="818" t="s">
        <v>417</v>
      </c>
      <c r="D46" s="293"/>
      <c r="E46" s="293"/>
      <c r="F46" s="84"/>
      <c r="G46" s="109"/>
      <c r="H46" s="99"/>
      <c r="I46" s="84"/>
      <c r="K46" s="134" t="str">
        <f t="shared" si="1"/>
        <v>7.NC</v>
      </c>
      <c r="L46" s="526" t="str">
        <f t="shared" si="1"/>
        <v>Лиственные породы</v>
      </c>
      <c r="M46" s="844" t="s">
        <v>418</v>
      </c>
      <c r="N46" s="885"/>
      <c r="O46" s="885"/>
    </row>
    <row r="47" spans="1:15" s="3" customFormat="1" ht="14" x14ac:dyDescent="0.15">
      <c r="A47" s="141" t="s">
        <v>206</v>
      </c>
      <c r="B47" s="822" t="s">
        <v>398</v>
      </c>
      <c r="C47" s="818" t="s">
        <v>417</v>
      </c>
      <c r="D47" s="293"/>
      <c r="E47" s="293"/>
      <c r="F47" s="84"/>
      <c r="G47" s="109"/>
      <c r="H47" s="99"/>
      <c r="I47" s="84"/>
      <c r="K47" s="134" t="str">
        <f t="shared" si="1"/>
        <v>7.NC.T</v>
      </c>
      <c r="L47" s="527" t="str">
        <f t="shared" si="1"/>
        <v>в том числе тропические породы</v>
      </c>
      <c r="M47" s="844" t="s">
        <v>418</v>
      </c>
      <c r="N47" s="888"/>
      <c r="O47" s="888"/>
    </row>
    <row r="48" spans="1:15" s="3" customFormat="1" ht="14" x14ac:dyDescent="0.15">
      <c r="A48" s="133" t="s">
        <v>207</v>
      </c>
      <c r="B48" s="810" t="s">
        <v>428</v>
      </c>
      <c r="C48" s="138" t="s">
        <v>417</v>
      </c>
      <c r="D48" s="291"/>
      <c r="E48" s="291"/>
      <c r="F48" s="84"/>
      <c r="G48" s="109"/>
      <c r="H48" s="99"/>
      <c r="I48" s="84"/>
      <c r="K48" s="795" t="str">
        <f t="shared" si="1"/>
        <v>8</v>
      </c>
      <c r="L48" s="797" t="str">
        <f t="shared" si="1"/>
        <v>ЛИСТОВЫЕ ДРЕВЕСНЫЕ МАТЕРИАЛЫ</v>
      </c>
      <c r="M48" s="845" t="s">
        <v>418</v>
      </c>
      <c r="N48" s="883">
        <f>D48-(D49+D57+D59)</f>
        <v>0</v>
      </c>
      <c r="O48" s="883">
        <f>E48-(E49+E57+E59)</f>
        <v>0</v>
      </c>
    </row>
    <row r="49" spans="1:15" s="3" customFormat="1" ht="14" x14ac:dyDescent="0.15">
      <c r="A49" s="140" t="s">
        <v>209</v>
      </c>
      <c r="B49" s="820" t="s">
        <v>429</v>
      </c>
      <c r="C49" s="818" t="s">
        <v>417</v>
      </c>
      <c r="D49" s="293"/>
      <c r="E49" s="293"/>
      <c r="F49" s="84"/>
      <c r="G49" s="109"/>
      <c r="H49" s="99"/>
      <c r="I49" s="84"/>
      <c r="K49" s="134" t="str">
        <f t="shared" si="1"/>
        <v>8.1</v>
      </c>
      <c r="L49" s="525" t="str">
        <f t="shared" si="1"/>
        <v xml:space="preserve">ФАНЕРА  </v>
      </c>
      <c r="M49" s="844" t="s">
        <v>418</v>
      </c>
      <c r="N49" s="888">
        <f>D49-(D50+D51)</f>
        <v>0</v>
      </c>
      <c r="O49" s="888">
        <f>E49-(E50+E51)</f>
        <v>0</v>
      </c>
    </row>
    <row r="50" spans="1:15" s="3" customFormat="1" ht="14" x14ac:dyDescent="0.15">
      <c r="A50" s="140" t="s">
        <v>430</v>
      </c>
      <c r="B50" s="814" t="s">
        <v>390</v>
      </c>
      <c r="C50" s="818" t="s">
        <v>417</v>
      </c>
      <c r="D50" s="293"/>
      <c r="E50" s="293"/>
      <c r="F50" s="84"/>
      <c r="G50" s="109"/>
      <c r="H50" s="99"/>
      <c r="I50" s="84"/>
      <c r="K50" s="134" t="str">
        <f t="shared" si="1"/>
        <v>8.1.C</v>
      </c>
      <c r="L50" s="526" t="str">
        <f t="shared" si="1"/>
        <v>Хвойные породы</v>
      </c>
      <c r="M50" s="844" t="s">
        <v>418</v>
      </c>
      <c r="N50" s="885"/>
      <c r="O50" s="885"/>
    </row>
    <row r="51" spans="1:15" s="3" customFormat="1" ht="14" x14ac:dyDescent="0.15">
      <c r="A51" s="140" t="s">
        <v>215</v>
      </c>
      <c r="B51" s="814" t="s">
        <v>392</v>
      </c>
      <c r="C51" s="818" t="s">
        <v>417</v>
      </c>
      <c r="D51" s="293"/>
      <c r="E51" s="293"/>
      <c r="F51" s="84"/>
      <c r="G51" s="109"/>
      <c r="H51" s="99"/>
      <c r="I51" s="84"/>
      <c r="K51" s="134" t="str">
        <f t="shared" si="1"/>
        <v>8.1.NC</v>
      </c>
      <c r="L51" s="526" t="str">
        <f t="shared" si="1"/>
        <v>Лиственные породы</v>
      </c>
      <c r="M51" s="844" t="s">
        <v>418</v>
      </c>
      <c r="N51" s="885" t="s">
        <v>6</v>
      </c>
      <c r="O51" s="885" t="s">
        <v>6</v>
      </c>
    </row>
    <row r="52" spans="1:15" s="3" customFormat="1" ht="14" x14ac:dyDescent="0.15">
      <c r="A52" s="140" t="s">
        <v>218</v>
      </c>
      <c r="B52" s="815" t="s">
        <v>398</v>
      </c>
      <c r="C52" s="818" t="s">
        <v>417</v>
      </c>
      <c r="D52" s="293"/>
      <c r="E52" s="293"/>
      <c r="F52" s="84"/>
      <c r="G52" s="109"/>
      <c r="H52" s="99"/>
      <c r="I52" s="84"/>
      <c r="K52" s="134" t="str">
        <f t="shared" si="1"/>
        <v>8.1.NC.T</v>
      </c>
      <c r="L52" s="527" t="str">
        <f t="shared" si="1"/>
        <v>в том числе тропические породы</v>
      </c>
      <c r="M52" s="844" t="s">
        <v>418</v>
      </c>
      <c r="N52" s="888"/>
      <c r="O52" s="888"/>
    </row>
    <row r="53" spans="1:15" s="3" customFormat="1" ht="15.5" customHeight="1" x14ac:dyDescent="0.15">
      <c r="A53" s="143" t="s">
        <v>219</v>
      </c>
      <c r="B53" s="1291" t="s">
        <v>431</v>
      </c>
      <c r="C53" s="818" t="s">
        <v>417</v>
      </c>
      <c r="D53" s="293"/>
      <c r="E53" s="293"/>
      <c r="F53" s="84"/>
      <c r="G53" s="109"/>
      <c r="H53" s="99"/>
      <c r="I53" s="84"/>
      <c r="K53" s="134" t="s">
        <v>219</v>
      </c>
      <c r="L53" s="1293" t="s">
        <v>431</v>
      </c>
      <c r="M53" s="844" t="s">
        <v>418</v>
      </c>
      <c r="N53" s="888">
        <f>D53-(D54+D55)</f>
        <v>0</v>
      </c>
      <c r="O53" s="888">
        <f>E53-(E54+E55)</f>
        <v>0</v>
      </c>
    </row>
    <row r="54" spans="1:15" s="3" customFormat="1" ht="14" x14ac:dyDescent="0.15">
      <c r="A54" s="143" t="s">
        <v>222</v>
      </c>
      <c r="B54" s="1291" t="s">
        <v>432</v>
      </c>
      <c r="C54" s="818" t="s">
        <v>417</v>
      </c>
      <c r="D54" s="293"/>
      <c r="E54" s="293"/>
      <c r="F54" s="84"/>
      <c r="G54" s="109"/>
      <c r="H54" s="99"/>
      <c r="I54" s="84"/>
      <c r="K54" s="134" t="s">
        <v>222</v>
      </c>
      <c r="L54" s="1293" t="s">
        <v>432</v>
      </c>
      <c r="M54" s="844" t="s">
        <v>418</v>
      </c>
      <c r="N54" s="888"/>
      <c r="O54" s="888"/>
    </row>
    <row r="55" spans="1:15" s="3" customFormat="1" ht="14" x14ac:dyDescent="0.15">
      <c r="A55" s="143" t="s">
        <v>223</v>
      </c>
      <c r="B55" s="1291" t="s">
        <v>433</v>
      </c>
      <c r="C55" s="818" t="s">
        <v>417</v>
      </c>
      <c r="D55" s="293"/>
      <c r="E55" s="293"/>
      <c r="F55" s="84"/>
      <c r="G55" s="109"/>
      <c r="H55" s="99"/>
      <c r="I55" s="84"/>
      <c r="K55" s="134" t="s">
        <v>223</v>
      </c>
      <c r="L55" s="1293" t="s">
        <v>433</v>
      </c>
      <c r="M55" s="844" t="s">
        <v>418</v>
      </c>
      <c r="N55" s="888"/>
      <c r="O55" s="888"/>
    </row>
    <row r="56" spans="1:15" s="3" customFormat="1" ht="14" x14ac:dyDescent="0.15">
      <c r="A56" s="143" t="s">
        <v>225</v>
      </c>
      <c r="B56" s="1292" t="s">
        <v>434</v>
      </c>
      <c r="C56" s="818" t="s">
        <v>417</v>
      </c>
      <c r="D56" s="293"/>
      <c r="E56" s="293"/>
      <c r="F56" s="84"/>
      <c r="G56" s="109"/>
      <c r="H56" s="99"/>
      <c r="I56" s="84"/>
      <c r="K56" s="134" t="s">
        <v>225</v>
      </c>
      <c r="L56" s="1294" t="s">
        <v>434</v>
      </c>
      <c r="M56" s="844" t="s">
        <v>418</v>
      </c>
      <c r="N56" s="888"/>
      <c r="O56" s="888"/>
    </row>
    <row r="57" spans="1:15" s="3" customFormat="1" ht="14" x14ac:dyDescent="0.15">
      <c r="A57" s="140" t="s">
        <v>226</v>
      </c>
      <c r="B57" s="772" t="s">
        <v>435</v>
      </c>
      <c r="C57" s="818" t="s">
        <v>417</v>
      </c>
      <c r="D57" s="293"/>
      <c r="E57" s="293"/>
      <c r="F57" s="84"/>
      <c r="G57" s="109"/>
      <c r="H57" s="99"/>
      <c r="I57" s="84"/>
      <c r="K57" s="134" t="str">
        <f t="shared" si="1"/>
        <v>8.2</v>
      </c>
      <c r="L57" s="531" t="str">
        <f t="shared" si="1"/>
        <v>СТРУЖЕЧНЫЕ ПЛИТЫ, ПЛИТЫ С ОРИЕНТИРОВАННОЙ СТРУЖКОЙ (OSB) И ПРОЧИЕ ПЛИТЫ ЭТОЙ КАТЕГОРИИ</v>
      </c>
      <c r="M57" s="844" t="s">
        <v>418</v>
      </c>
      <c r="N57" s="885"/>
      <c r="O57" s="885"/>
    </row>
    <row r="58" spans="1:15" s="3" customFormat="1" ht="14" x14ac:dyDescent="0.15">
      <c r="A58" s="140" t="s">
        <v>232</v>
      </c>
      <c r="B58" s="823" t="s">
        <v>436</v>
      </c>
      <c r="C58" s="818" t="s">
        <v>417</v>
      </c>
      <c r="D58" s="293"/>
      <c r="E58" s="293"/>
      <c r="F58" s="84"/>
      <c r="G58" s="109"/>
      <c r="H58" s="99"/>
      <c r="I58" s="84"/>
      <c r="K58" s="134" t="str">
        <f t="shared" si="1"/>
        <v>8.2.1</v>
      </c>
      <c r="L58" s="526" t="str">
        <f t="shared" si="1"/>
        <v>в том числе ПЛИТЫ С ОРИЕНТИРОВАННОЙ СТРУЖКОЙ (OSB)</v>
      </c>
      <c r="M58" s="844" t="s">
        <v>418</v>
      </c>
      <c r="N58" s="888"/>
      <c r="O58" s="888"/>
    </row>
    <row r="59" spans="1:15" s="3" customFormat="1" ht="14" x14ac:dyDescent="0.15">
      <c r="A59" s="140" t="s">
        <v>234</v>
      </c>
      <c r="B59" s="820" t="s">
        <v>437</v>
      </c>
      <c r="C59" s="818" t="s">
        <v>417</v>
      </c>
      <c r="D59" s="293"/>
      <c r="E59" s="293"/>
      <c r="F59" s="84"/>
      <c r="G59" s="109"/>
      <c r="H59" s="99"/>
      <c r="I59" s="84"/>
      <c r="K59" s="134" t="str">
        <f t="shared" si="1"/>
        <v>8.3</v>
      </c>
      <c r="L59" s="531" t="str">
        <f t="shared" si="1"/>
        <v>ДРЕВЕСНОВОЛОКНИСТЫЕ ПЛИТЫ</v>
      </c>
      <c r="M59" s="844" t="s">
        <v>418</v>
      </c>
      <c r="N59" s="888">
        <f>D59-(D60+D61+D62)</f>
        <v>0</v>
      </c>
      <c r="O59" s="888">
        <f>E59-(E60+E61+E62)</f>
        <v>0</v>
      </c>
    </row>
    <row r="60" spans="1:15" s="3" customFormat="1" ht="14" x14ac:dyDescent="0.15">
      <c r="A60" s="140" t="s">
        <v>236</v>
      </c>
      <c r="B60" s="814" t="s">
        <v>438</v>
      </c>
      <c r="C60" s="818" t="s">
        <v>417</v>
      </c>
      <c r="D60" s="293"/>
      <c r="E60" s="293"/>
      <c r="F60" s="84"/>
      <c r="G60" s="109"/>
      <c r="H60" s="99"/>
      <c r="I60" s="84"/>
      <c r="K60" s="134" t="str">
        <f t="shared" si="1"/>
        <v>8.3.1</v>
      </c>
      <c r="L60" s="526" t="str">
        <f t="shared" si="1"/>
        <v xml:space="preserve">ТВЕРДЫЕ ПЛИТЫ </v>
      </c>
      <c r="M60" s="844" t="s">
        <v>418</v>
      </c>
      <c r="N60" s="885"/>
      <c r="O60" s="885"/>
    </row>
    <row r="61" spans="1:15" s="3" customFormat="1" ht="26" x14ac:dyDescent="0.15">
      <c r="A61" s="140" t="s">
        <v>239</v>
      </c>
      <c r="B61" s="817" t="s">
        <v>439</v>
      </c>
      <c r="C61" s="818" t="s">
        <v>417</v>
      </c>
      <c r="D61" s="293"/>
      <c r="E61" s="293"/>
      <c r="F61" s="84"/>
      <c r="G61" s="109"/>
      <c r="H61" s="99"/>
      <c r="I61" s="84"/>
      <c r="K61" s="134" t="str">
        <f t="shared" si="1"/>
        <v>8.3.2</v>
      </c>
      <c r="L61" s="526" t="str">
        <f t="shared" si="1"/>
        <v>ДРЕВЕСНОВОЛОКНИСТЫЕ ПЛИТЫ СРЕДНЕЙ/ВЫСОКОЙ ПЛОТНОСТИ (MDF/HDF)</v>
      </c>
      <c r="M61" s="844" t="s">
        <v>418</v>
      </c>
      <c r="N61" s="885"/>
      <c r="O61" s="885"/>
    </row>
    <row r="62" spans="1:15" s="3" customFormat="1" ht="14" x14ac:dyDescent="0.15">
      <c r="A62" s="141" t="s">
        <v>241</v>
      </c>
      <c r="B62" s="822" t="s">
        <v>440</v>
      </c>
      <c r="C62" s="818" t="s">
        <v>417</v>
      </c>
      <c r="D62" s="293"/>
      <c r="E62" s="293"/>
      <c r="F62" s="84"/>
      <c r="G62" s="109"/>
      <c r="H62" s="99"/>
      <c r="I62" s="84"/>
      <c r="K62" s="134" t="str">
        <f t="shared" si="1"/>
        <v>8.3.3</v>
      </c>
      <c r="L62" s="528" t="str">
        <f t="shared" si="1"/>
        <v>ПРОЧИЕ ДРЕВЕСНОВОЛОКНИСТЫЕ ПЛИТЫ</v>
      </c>
      <c r="M62" s="844" t="s">
        <v>418</v>
      </c>
      <c r="N62" s="886"/>
      <c r="O62" s="886"/>
    </row>
    <row r="63" spans="1:15" s="3" customFormat="1" ht="12.75" customHeight="1" x14ac:dyDescent="0.15">
      <c r="A63" s="142" t="s">
        <v>244</v>
      </c>
      <c r="B63" s="819" t="s">
        <v>441</v>
      </c>
      <c r="C63" s="138" t="s">
        <v>415</v>
      </c>
      <c r="D63" s="291"/>
      <c r="E63" s="291"/>
      <c r="F63" s="84"/>
      <c r="G63" s="109"/>
      <c r="H63" s="99"/>
      <c r="I63" s="84"/>
      <c r="K63" s="795" t="str">
        <f t="shared" si="1"/>
        <v>9</v>
      </c>
      <c r="L63" s="797" t="str">
        <f t="shared" si="1"/>
        <v>ДРЕВЕСНАЯ МАССА</v>
      </c>
      <c r="M63" s="845" t="s">
        <v>415</v>
      </c>
      <c r="N63" s="883">
        <f>D63-(D64+D65+D69)</f>
        <v>0</v>
      </c>
      <c r="O63" s="883">
        <f>E63-(E64+E65+E69)</f>
        <v>0</v>
      </c>
    </row>
    <row r="64" spans="1:15" s="3" customFormat="1" ht="12.75" customHeight="1" x14ac:dyDescent="0.15">
      <c r="A64" s="143" t="s">
        <v>247</v>
      </c>
      <c r="B64" s="824" t="s">
        <v>442</v>
      </c>
      <c r="C64" s="828" t="s">
        <v>415</v>
      </c>
      <c r="D64" s="293"/>
      <c r="E64" s="293"/>
      <c r="F64" s="84"/>
      <c r="G64" s="109"/>
      <c r="H64" s="99"/>
      <c r="I64" s="84"/>
      <c r="K64" s="134" t="str">
        <f t="shared" si="1"/>
        <v>9.1</v>
      </c>
      <c r="L64" s="525" t="str">
        <f t="shared" si="1"/>
        <v>МЕХАНИЧЕСКАЯ ДРЕВЕСНАЯ МАССА И ПОЛУЦЕЛЛЮЛОЗА</v>
      </c>
      <c r="M64" s="524" t="s">
        <v>415</v>
      </c>
      <c r="N64" s="885"/>
      <c r="O64" s="885"/>
    </row>
    <row r="65" spans="1:15" s="3" customFormat="1" ht="12.75" customHeight="1" x14ac:dyDescent="0.15">
      <c r="A65" s="143" t="s">
        <v>443</v>
      </c>
      <c r="B65" s="820" t="s">
        <v>444</v>
      </c>
      <c r="C65" s="829" t="s">
        <v>415</v>
      </c>
      <c r="D65" s="293"/>
      <c r="E65" s="293"/>
      <c r="F65" s="84"/>
      <c r="G65" s="109"/>
      <c r="H65" s="99"/>
      <c r="I65" s="84"/>
      <c r="K65" s="134" t="str">
        <f t="shared" si="1"/>
        <v>9.2</v>
      </c>
      <c r="L65" s="525" t="str">
        <f t="shared" si="1"/>
        <v>ЦЕЛЛЮЛОЗА</v>
      </c>
      <c r="M65" s="846" t="s">
        <v>415</v>
      </c>
      <c r="N65" s="888">
        <f>D65-(D66+D68)</f>
        <v>0</v>
      </c>
      <c r="O65" s="888">
        <f>E65-(E66+E68)</f>
        <v>0</v>
      </c>
    </row>
    <row r="66" spans="1:15" s="3" customFormat="1" ht="12.75" customHeight="1" x14ac:dyDescent="0.15">
      <c r="A66" s="143" t="s">
        <v>252</v>
      </c>
      <c r="B66" s="814" t="s">
        <v>445</v>
      </c>
      <c r="C66" s="828" t="s">
        <v>415</v>
      </c>
      <c r="D66" s="293"/>
      <c r="E66" s="293"/>
      <c r="F66" s="84"/>
      <c r="G66" s="109"/>
      <c r="H66" s="99"/>
      <c r="I66" s="84"/>
      <c r="K66" s="134" t="str">
        <f t="shared" si="1"/>
        <v>9.2.1</v>
      </c>
      <c r="L66" s="526" t="str">
        <f t="shared" si="1"/>
        <v>СУЛЬФАТНАЯ ЦЕЛЛЮЛОЗА</v>
      </c>
      <c r="M66" s="524" t="s">
        <v>415</v>
      </c>
      <c r="N66" s="885"/>
      <c r="O66" s="885"/>
    </row>
    <row r="67" spans="1:15" s="3" customFormat="1" ht="12.75" customHeight="1" x14ac:dyDescent="0.15">
      <c r="A67" s="143" t="s">
        <v>255</v>
      </c>
      <c r="B67" s="816" t="s">
        <v>446</v>
      </c>
      <c r="C67" s="828" t="s">
        <v>415</v>
      </c>
      <c r="D67" s="293"/>
      <c r="E67" s="293"/>
      <c r="F67" s="84"/>
      <c r="G67" s="109"/>
      <c r="H67" s="99"/>
      <c r="I67" s="84"/>
      <c r="K67" s="134" t="str">
        <f t="shared" si="1"/>
        <v>9.2.1.1</v>
      </c>
      <c r="L67" s="527" t="str">
        <f t="shared" si="1"/>
        <v xml:space="preserve">в том числе БЕЛЕНАЯ </v>
      </c>
      <c r="M67" s="524" t="s">
        <v>415</v>
      </c>
      <c r="N67" s="888"/>
      <c r="O67" s="888"/>
    </row>
    <row r="68" spans="1:15" s="3" customFormat="1" ht="12.75" customHeight="1" x14ac:dyDescent="0.15">
      <c r="A68" s="143" t="s">
        <v>258</v>
      </c>
      <c r="B68" s="822" t="s">
        <v>447</v>
      </c>
      <c r="C68" s="828" t="s">
        <v>415</v>
      </c>
      <c r="D68" s="293"/>
      <c r="E68" s="293"/>
      <c r="F68" s="84"/>
      <c r="G68" s="109"/>
      <c r="H68" s="99"/>
      <c r="I68" s="84"/>
      <c r="K68" s="134" t="str">
        <f t="shared" si="1"/>
        <v>9.2.2</v>
      </c>
      <c r="L68" s="526" t="str">
        <f t="shared" si="1"/>
        <v>СУЛЬФИТНАЯ ЦЕЛЛЮЛОЗА</v>
      </c>
      <c r="M68" s="524" t="s">
        <v>415</v>
      </c>
      <c r="N68" s="885"/>
      <c r="O68" s="885"/>
    </row>
    <row r="69" spans="1:15" s="3" customFormat="1" ht="12.75" customHeight="1" x14ac:dyDescent="0.15">
      <c r="A69" s="141" t="s">
        <v>261</v>
      </c>
      <c r="B69" s="820" t="s">
        <v>448</v>
      </c>
      <c r="C69" s="828" t="s">
        <v>415</v>
      </c>
      <c r="D69" s="293"/>
      <c r="E69" s="293"/>
      <c r="F69" s="84"/>
      <c r="G69" s="109"/>
      <c r="H69" s="99"/>
      <c r="I69" s="84"/>
      <c r="K69" s="134" t="str">
        <f t="shared" si="1"/>
        <v>9.3</v>
      </c>
      <c r="L69" s="525" t="str">
        <f t="shared" si="1"/>
        <v>ЦЕЛЛЮЛОЗА ДЛЯ ХИМИЧЕСКОЙ ПЕРЕРАБОТКИ</v>
      </c>
      <c r="M69" s="524" t="s">
        <v>415</v>
      </c>
      <c r="N69" s="886"/>
      <c r="O69" s="886"/>
    </row>
    <row r="70" spans="1:15" s="3" customFormat="1" ht="12.75" customHeight="1" x14ac:dyDescent="0.15">
      <c r="A70" s="273" t="s">
        <v>263</v>
      </c>
      <c r="B70" s="819" t="s">
        <v>449</v>
      </c>
      <c r="C70" s="138" t="s">
        <v>415</v>
      </c>
      <c r="D70" s="292"/>
      <c r="E70" s="292"/>
      <c r="F70" s="84"/>
      <c r="G70" s="109"/>
      <c r="H70" s="99"/>
      <c r="I70" s="84"/>
      <c r="K70" s="795" t="str">
        <f t="shared" si="1"/>
        <v>10</v>
      </c>
      <c r="L70" s="797" t="str">
        <f t="shared" si="1"/>
        <v>ПРОЧИЕ ВИДЫ МАССЫ</v>
      </c>
      <c r="M70" s="845" t="s">
        <v>415</v>
      </c>
      <c r="N70" s="883">
        <f>D70-(D71+D72)</f>
        <v>0</v>
      </c>
      <c r="O70" s="883">
        <f>E70-(E71+E72)</f>
        <v>0</v>
      </c>
    </row>
    <row r="71" spans="1:15" s="3" customFormat="1" ht="12.75" customHeight="1" x14ac:dyDescent="0.15">
      <c r="A71" s="140" t="s">
        <v>265</v>
      </c>
      <c r="B71" s="825" t="s">
        <v>450</v>
      </c>
      <c r="C71" s="828" t="s">
        <v>415</v>
      </c>
      <c r="D71" s="293"/>
      <c r="E71" s="293"/>
      <c r="F71" s="84"/>
      <c r="G71" s="109"/>
      <c r="H71" s="99"/>
      <c r="I71" s="84"/>
      <c r="K71" s="134" t="str">
        <f t="shared" si="1"/>
        <v>10.1</v>
      </c>
      <c r="L71" s="529" t="str">
        <f t="shared" si="1"/>
        <v>МАССА ИЗ НЕДРЕВЕСНОГО ВОЛОКНА</v>
      </c>
      <c r="M71" s="524" t="s">
        <v>415</v>
      </c>
      <c r="N71" s="885"/>
      <c r="O71" s="885"/>
    </row>
    <row r="72" spans="1:15" s="3" customFormat="1" ht="12.75" customHeight="1" x14ac:dyDescent="0.15">
      <c r="A72" s="140" t="s">
        <v>267</v>
      </c>
      <c r="B72" s="826" t="s">
        <v>451</v>
      </c>
      <c r="C72" s="828" t="s">
        <v>415</v>
      </c>
      <c r="D72" s="293"/>
      <c r="E72" s="293"/>
      <c r="F72" s="84"/>
      <c r="G72" s="109"/>
      <c r="H72" s="99"/>
      <c r="I72" s="84"/>
      <c r="K72" s="134" t="str">
        <f t="shared" si="1"/>
        <v>10.2</v>
      </c>
      <c r="L72" s="530" t="str">
        <f t="shared" si="1"/>
        <v>МАССА ИЗ РЕКУПЕРИРОВАННОГО ВОЛОКНА</v>
      </c>
      <c r="M72" s="524" t="s">
        <v>415</v>
      </c>
      <c r="N72" s="886"/>
      <c r="O72" s="886"/>
    </row>
    <row r="73" spans="1:15" s="3" customFormat="1" ht="12.75" customHeight="1" x14ac:dyDescent="0.15">
      <c r="A73" s="137" t="s">
        <v>269</v>
      </c>
      <c r="B73" s="819" t="s">
        <v>452</v>
      </c>
      <c r="C73" s="138" t="s">
        <v>415</v>
      </c>
      <c r="D73" s="291"/>
      <c r="E73" s="291"/>
      <c r="F73" s="84"/>
      <c r="G73" s="109"/>
      <c r="H73" s="99"/>
      <c r="I73" s="84"/>
      <c r="K73" s="795" t="str">
        <f t="shared" si="1"/>
        <v>11</v>
      </c>
      <c r="L73" s="798" t="str">
        <f t="shared" si="1"/>
        <v>РЕКУПЕРИРОВАННАЯ БУМАГА (МАКУЛАТУРА)</v>
      </c>
      <c r="M73" s="845" t="s">
        <v>415</v>
      </c>
      <c r="N73" s="892"/>
      <c r="O73" s="892"/>
    </row>
    <row r="74" spans="1:15" s="3" customFormat="1" ht="12.75" customHeight="1" x14ac:dyDescent="0.15">
      <c r="A74" s="142" t="s">
        <v>272</v>
      </c>
      <c r="B74" s="819" t="s">
        <v>453</v>
      </c>
      <c r="C74" s="138" t="s">
        <v>415</v>
      </c>
      <c r="D74" s="291"/>
      <c r="E74" s="291"/>
      <c r="F74" s="84"/>
      <c r="G74" s="109"/>
      <c r="H74" s="99"/>
      <c r="I74" s="84"/>
      <c r="K74" s="795" t="str">
        <f t="shared" si="1"/>
        <v>12</v>
      </c>
      <c r="L74" s="797" t="str">
        <f t="shared" si="1"/>
        <v>БУМАГА И КАРТОН</v>
      </c>
      <c r="M74" s="845" t="s">
        <v>415</v>
      </c>
      <c r="N74" s="883">
        <f>D74-(D75+D80+D81+D86)</f>
        <v>0</v>
      </c>
      <c r="O74" s="883">
        <f>E74-(E75+E80+E81+E86)</f>
        <v>0</v>
      </c>
    </row>
    <row r="75" spans="1:15" s="3" customFormat="1" ht="12.75" customHeight="1" x14ac:dyDescent="0.15">
      <c r="A75" s="143" t="s">
        <v>274</v>
      </c>
      <c r="B75" s="820" t="s">
        <v>454</v>
      </c>
      <c r="C75" s="829" t="s">
        <v>415</v>
      </c>
      <c r="D75" s="293"/>
      <c r="E75" s="293"/>
      <c r="F75" s="84"/>
      <c r="G75" s="109"/>
      <c r="H75" s="99"/>
      <c r="I75" s="84"/>
      <c r="K75" s="134" t="str">
        <f t="shared" si="1"/>
        <v>12.1</v>
      </c>
      <c r="L75" s="525" t="str">
        <f t="shared" si="1"/>
        <v>ПОЛИГРАФИЧЕСКАЯ БУМАГА</v>
      </c>
      <c r="M75" s="846" t="s">
        <v>415</v>
      </c>
      <c r="N75" s="888">
        <f>D75-(D76+D77+D78+D79)</f>
        <v>0</v>
      </c>
      <c r="O75" s="888">
        <f>E75-(E76+E77+E78+E79)</f>
        <v>0</v>
      </c>
    </row>
    <row r="76" spans="1:15" s="3" customFormat="1" ht="12.75" customHeight="1" x14ac:dyDescent="0.15">
      <c r="A76" s="143" t="s">
        <v>276</v>
      </c>
      <c r="B76" s="814" t="s">
        <v>455</v>
      </c>
      <c r="C76" s="829" t="s">
        <v>415</v>
      </c>
      <c r="D76" s="293"/>
      <c r="E76" s="293"/>
      <c r="F76" s="84"/>
      <c r="G76" s="109"/>
      <c r="H76" s="99"/>
      <c r="I76" s="84"/>
      <c r="K76" s="134" t="str">
        <f t="shared" si="1"/>
        <v>12.1.1</v>
      </c>
      <c r="L76" s="526" t="str">
        <f t="shared" si="1"/>
        <v>ГАЗЕТНАЯ БУМАГА</v>
      </c>
      <c r="M76" s="846" t="s">
        <v>415</v>
      </c>
      <c r="N76" s="885"/>
      <c r="O76" s="885"/>
    </row>
    <row r="77" spans="1:15" s="3" customFormat="1" ht="12.75" customHeight="1" x14ac:dyDescent="0.15">
      <c r="A77" s="143" t="s">
        <v>278</v>
      </c>
      <c r="B77" s="814" t="s">
        <v>456</v>
      </c>
      <c r="C77" s="829" t="s">
        <v>415</v>
      </c>
      <c r="D77" s="293"/>
      <c r="E77" s="293"/>
      <c r="F77" s="84"/>
      <c r="G77" s="109"/>
      <c r="H77" s="99"/>
      <c r="I77" s="84"/>
      <c r="K77" s="134" t="str">
        <f t="shared" si="1"/>
        <v>12.1.2</v>
      </c>
      <c r="L77" s="526" t="str">
        <f t="shared" si="1"/>
        <v>НЕМЕЛОВАННАЯ БУМАГА С СОДЕРЖАНИЕМ ДРЕВЕСНОЙ МАССЫ</v>
      </c>
      <c r="M77" s="846" t="s">
        <v>415</v>
      </c>
      <c r="N77" s="885"/>
      <c r="O77" s="885"/>
    </row>
    <row r="78" spans="1:15" s="3" customFormat="1" ht="12.75" customHeight="1" x14ac:dyDescent="0.15">
      <c r="A78" s="143" t="s">
        <v>280</v>
      </c>
      <c r="B78" s="814" t="s">
        <v>457</v>
      </c>
      <c r="C78" s="829" t="s">
        <v>415</v>
      </c>
      <c r="D78" s="1300"/>
      <c r="E78" s="293"/>
      <c r="F78" s="84"/>
      <c r="G78" s="109"/>
      <c r="H78" s="99"/>
      <c r="I78" s="84"/>
      <c r="K78" s="134" t="str">
        <f t="shared" si="1"/>
        <v>12.1.3</v>
      </c>
      <c r="L78" s="526" t="str">
        <f t="shared" si="1"/>
        <v>НЕМЕЛОВАННАЯ БУМАГА БЕЗ СОДЕРЖАНИЯ ДРЕВЕСНОЙ МАССЫ</v>
      </c>
      <c r="M78" s="846" t="s">
        <v>415</v>
      </c>
      <c r="N78" s="885"/>
      <c r="O78" s="885"/>
    </row>
    <row r="79" spans="1:15" s="3" customFormat="1" ht="12.75" customHeight="1" x14ac:dyDescent="0.15">
      <c r="A79" s="143" t="s">
        <v>282</v>
      </c>
      <c r="B79" s="822" t="s">
        <v>458</v>
      </c>
      <c r="C79" s="829" t="s">
        <v>415</v>
      </c>
      <c r="D79" s="1300"/>
      <c r="E79" s="293"/>
      <c r="F79" s="84"/>
      <c r="G79" s="109"/>
      <c r="H79" s="99"/>
      <c r="I79" s="84"/>
      <c r="K79" s="134" t="str">
        <f t="shared" si="1"/>
        <v>12.1.4</v>
      </c>
      <c r="L79" s="526" t="str">
        <f t="shared" si="1"/>
        <v>МЕЛОВАННАЯ БУМАГА</v>
      </c>
      <c r="M79" s="846" t="s">
        <v>415</v>
      </c>
      <c r="N79" s="885"/>
      <c r="O79" s="885"/>
    </row>
    <row r="80" spans="1:15" s="3" customFormat="1" ht="12.75" customHeight="1" x14ac:dyDescent="0.15">
      <c r="A80" s="143">
        <v>12.2</v>
      </c>
      <c r="B80" s="824" t="s">
        <v>459</v>
      </c>
      <c r="C80" s="829" t="s">
        <v>415</v>
      </c>
      <c r="D80" s="293"/>
      <c r="E80" s="293"/>
      <c r="F80" s="84"/>
      <c r="G80" s="109"/>
      <c r="H80" s="99"/>
      <c r="I80" s="84"/>
      <c r="K80" s="134">
        <f t="shared" si="1"/>
        <v>12.2</v>
      </c>
      <c r="L80" s="525" t="str">
        <f t="shared" si="1"/>
        <v>БЫТОВАЯ И ГИГИЕНИЧЕСКАЯ БУМАГА</v>
      </c>
      <c r="M80" s="846" t="s">
        <v>415</v>
      </c>
      <c r="N80" s="885"/>
      <c r="O80" s="885"/>
    </row>
    <row r="81" spans="1:15" s="3" customFormat="1" ht="12.75" customHeight="1" x14ac:dyDescent="0.15">
      <c r="A81" s="143">
        <v>12.3</v>
      </c>
      <c r="B81" s="820" t="s">
        <v>460</v>
      </c>
      <c r="C81" s="829" t="s">
        <v>415</v>
      </c>
      <c r="D81" s="293"/>
      <c r="E81" s="293"/>
      <c r="F81" s="84"/>
      <c r="G81" s="109"/>
      <c r="H81" s="99"/>
      <c r="I81" s="84"/>
      <c r="K81" s="134">
        <f t="shared" si="1"/>
        <v>12.3</v>
      </c>
      <c r="L81" s="525" t="str">
        <f t="shared" si="1"/>
        <v>УПАКОВОЧНЫЕ МАТЕРИАЛЫ</v>
      </c>
      <c r="M81" s="846" t="s">
        <v>415</v>
      </c>
      <c r="N81" s="888">
        <f>D81-(D82+D83+D84+D85)</f>
        <v>0</v>
      </c>
      <c r="O81" s="888">
        <f>E81-(E82+E83+E84+E85)</f>
        <v>0</v>
      </c>
    </row>
    <row r="82" spans="1:15" s="3" customFormat="1" ht="12.75" customHeight="1" x14ac:dyDescent="0.15">
      <c r="A82" s="143" t="s">
        <v>288</v>
      </c>
      <c r="B82" s="814" t="s">
        <v>461</v>
      </c>
      <c r="C82" s="829" t="s">
        <v>415</v>
      </c>
      <c r="D82" s="293"/>
      <c r="E82" s="293"/>
      <c r="F82" s="84"/>
      <c r="G82" s="109"/>
      <c r="H82" s="99"/>
      <c r="I82" s="84"/>
      <c r="K82" s="134" t="str">
        <f t="shared" si="1"/>
        <v>12.3.1</v>
      </c>
      <c r="L82" s="526" t="str">
        <f t="shared" si="1"/>
        <v>КАРТОНАЖНЫЕ МАТЕРИАЛЫ</v>
      </c>
      <c r="M82" s="846" t="s">
        <v>415</v>
      </c>
      <c r="N82" s="885"/>
      <c r="O82" s="885"/>
    </row>
    <row r="83" spans="1:15" s="3" customFormat="1" ht="12.75" customHeight="1" x14ac:dyDescent="0.15">
      <c r="A83" s="143" t="s">
        <v>290</v>
      </c>
      <c r="B83" s="814" t="s">
        <v>462</v>
      </c>
      <c r="C83" s="829" t="s">
        <v>415</v>
      </c>
      <c r="D83" s="293"/>
      <c r="E83" s="293"/>
      <c r="F83" s="84"/>
      <c r="G83" s="109"/>
      <c r="H83" s="99"/>
      <c r="I83" s="84"/>
      <c r="K83" s="134" t="str">
        <f t="shared" si="1"/>
        <v>12.3.2</v>
      </c>
      <c r="L83" s="526" t="str">
        <f>B83</f>
        <v>КОРОБОЧНЫЙ КАРТОН</v>
      </c>
      <c r="M83" s="846" t="s">
        <v>415</v>
      </c>
      <c r="N83" s="885"/>
      <c r="O83" s="885"/>
    </row>
    <row r="84" spans="1:15" s="3" customFormat="1" ht="12.75" customHeight="1" x14ac:dyDescent="0.15">
      <c r="A84" s="143" t="s">
        <v>292</v>
      </c>
      <c r="B84" s="814" t="s">
        <v>463</v>
      </c>
      <c r="C84" s="829" t="s">
        <v>415</v>
      </c>
      <c r="D84" s="295"/>
      <c r="E84" s="295"/>
      <c r="F84" s="84"/>
      <c r="G84" s="109"/>
      <c r="H84" s="99"/>
      <c r="I84" s="84"/>
      <c r="K84" s="134" t="str">
        <f>A84</f>
        <v>12.3.3</v>
      </c>
      <c r="L84" s="526" t="str">
        <f>B84</f>
        <v>ОБЕРТОЧНАЯ БУМАГА</v>
      </c>
      <c r="M84" s="846" t="s">
        <v>415</v>
      </c>
      <c r="N84" s="885"/>
      <c r="O84" s="885"/>
    </row>
    <row r="85" spans="1:15" s="3" customFormat="1" ht="12.75" customHeight="1" x14ac:dyDescent="0.15">
      <c r="A85" s="143" t="s">
        <v>294</v>
      </c>
      <c r="B85" s="827" t="s">
        <v>464</v>
      </c>
      <c r="C85" s="829" t="s">
        <v>415</v>
      </c>
      <c r="D85" s="295"/>
      <c r="E85" s="295"/>
      <c r="F85" s="84"/>
      <c r="G85" s="109"/>
      <c r="H85" s="99"/>
      <c r="I85" s="84"/>
      <c r="K85" s="134" t="str">
        <f>A85</f>
        <v>12.3.4</v>
      </c>
      <c r="L85" s="526" t="str">
        <f>B85</f>
        <v>ПРОЧИЕ СОРТА БУМАГИ, ИСПОЛЬЗУЕМЫЕ ГЛАВНЫМ ОБРАЗОМ ДЛЯ УПАКОВКИ</v>
      </c>
      <c r="M85" s="846" t="s">
        <v>415</v>
      </c>
      <c r="N85" s="885"/>
      <c r="O85" s="885"/>
    </row>
    <row r="86" spans="1:15" s="3" customFormat="1" ht="12.75" customHeight="1" x14ac:dyDescent="0.15">
      <c r="A86" s="140">
        <v>12.4</v>
      </c>
      <c r="B86" s="1298" t="s">
        <v>465</v>
      </c>
      <c r="C86" s="830" t="s">
        <v>415</v>
      </c>
      <c r="D86" s="773"/>
      <c r="E86" s="774"/>
      <c r="F86" s="84"/>
      <c r="G86" s="109"/>
      <c r="H86" s="99"/>
      <c r="I86" s="84"/>
      <c r="K86" s="1305">
        <f>A86</f>
        <v>12.4</v>
      </c>
      <c r="L86" s="530" t="str">
        <f>B86</f>
        <v>ПРОЧИЕ СОРТА БУМАГИ И КАРТОНА (НЕ ВКЛЮЧЕННЫЕ В ДРУГИЕ КАТЕГОРИИ)</v>
      </c>
      <c r="M86" s="847" t="s">
        <v>415</v>
      </c>
      <c r="N86" s="886"/>
      <c r="O86" s="886"/>
    </row>
    <row r="87" spans="1:15" s="3" customFormat="1" ht="12.75" customHeight="1" x14ac:dyDescent="0.15">
      <c r="A87" s="1295" t="s">
        <v>298</v>
      </c>
      <c r="B87" s="820" t="s">
        <v>466</v>
      </c>
      <c r="C87" s="818" t="s">
        <v>417</v>
      </c>
      <c r="D87" s="624"/>
      <c r="E87" s="625"/>
      <c r="F87" s="84"/>
      <c r="G87" s="109"/>
      <c r="H87" s="99"/>
      <c r="I87" s="84"/>
      <c r="K87" s="1306" t="str">
        <f t="shared" ref="K87:K89" si="3">A87</f>
        <v>13.4.1</v>
      </c>
      <c r="L87" s="531" t="s">
        <v>466</v>
      </c>
      <c r="M87" s="1308" t="s">
        <v>418</v>
      </c>
      <c r="N87" s="885"/>
      <c r="O87" s="1301"/>
    </row>
    <row r="88" spans="1:15" s="3" customFormat="1" ht="12.75" customHeight="1" x14ac:dyDescent="0.15">
      <c r="A88" s="1296" t="s">
        <v>301</v>
      </c>
      <c r="B88" s="820" t="s">
        <v>467</v>
      </c>
      <c r="C88" s="818" t="s">
        <v>417</v>
      </c>
      <c r="D88" s="625"/>
      <c r="E88" s="625"/>
      <c r="F88" s="84"/>
      <c r="G88" s="109"/>
      <c r="H88" s="99"/>
      <c r="I88" s="84"/>
      <c r="K88" s="1306" t="str">
        <f t="shared" si="3"/>
        <v>13.4.2</v>
      </c>
      <c r="L88" s="525" t="s">
        <v>467</v>
      </c>
      <c r="M88" s="1308" t="s">
        <v>418</v>
      </c>
      <c r="N88" s="886"/>
      <c r="O88" s="1302"/>
    </row>
    <row r="89" spans="1:15" s="3" customFormat="1" ht="15" customHeight="1" x14ac:dyDescent="0.15">
      <c r="A89" s="1297" t="s">
        <v>303</v>
      </c>
      <c r="B89" s="1299" t="s">
        <v>468</v>
      </c>
      <c r="C89" s="830" t="s">
        <v>415</v>
      </c>
      <c r="D89" s="625"/>
      <c r="E89" s="625"/>
      <c r="F89" s="339"/>
      <c r="G89" s="342"/>
      <c r="H89" s="341"/>
      <c r="I89" s="339"/>
      <c r="K89" s="1307" t="str">
        <f t="shared" si="3"/>
        <v>13.4.3</v>
      </c>
      <c r="L89" s="578" t="s">
        <v>469</v>
      </c>
      <c r="M89" s="1309" t="s">
        <v>415</v>
      </c>
      <c r="N89" s="1303"/>
      <c r="O89" s="1304"/>
    </row>
    <row r="90" spans="1:15" s="3" customFormat="1" ht="27.75" customHeight="1" x14ac:dyDescent="0.15">
      <c r="A90" s="1487" t="s">
        <v>470</v>
      </c>
      <c r="B90" s="1487"/>
      <c r="C90" s="1487"/>
      <c r="D90" s="1487"/>
      <c r="E90" s="1487"/>
      <c r="F90" s="1487"/>
      <c r="G90" s="1487"/>
      <c r="H90" s="1487"/>
      <c r="I90" s="1487"/>
      <c r="K90" s="144"/>
      <c r="L90" s="37"/>
    </row>
    <row r="91" spans="1:15" ht="12.75" customHeight="1" x14ac:dyDescent="0.15">
      <c r="A91" s="2"/>
      <c r="D91" s="566" t="s">
        <v>471</v>
      </c>
    </row>
    <row r="92" spans="1:15" ht="12.75" customHeight="1" x14ac:dyDescent="0.15">
      <c r="A92" s="2"/>
      <c r="B92" s="37" t="s">
        <v>472</v>
      </c>
      <c r="D92" s="567" t="s">
        <v>473</v>
      </c>
    </row>
    <row r="93" spans="1:15" ht="12.75" customHeight="1" x14ac:dyDescent="0.15">
      <c r="A93" s="2"/>
      <c r="B93" s="37" t="s">
        <v>474</v>
      </c>
      <c r="D93" s="568" t="s">
        <v>475</v>
      </c>
    </row>
    <row r="94" spans="1:15" ht="12.75" customHeight="1" x14ac:dyDescent="0.15">
      <c r="A94" s="2"/>
      <c r="B94" s="37" t="s">
        <v>476</v>
      </c>
      <c r="D94" s="568" t="s">
        <v>477</v>
      </c>
    </row>
    <row r="95" spans="1:15" ht="12.75" customHeight="1" x14ac:dyDescent="0.15">
      <c r="A95" s="2"/>
      <c r="B95" s="37"/>
      <c r="D95" s="568"/>
    </row>
    <row r="96" spans="1:15" ht="12.75" customHeight="1" x14ac:dyDescent="0.15">
      <c r="A96" s="2"/>
    </row>
    <row r="97" spans="1:39" ht="12.75" customHeight="1" x14ac:dyDescent="0.15">
      <c r="A97" s="2"/>
      <c r="B97" s="37"/>
    </row>
    <row r="98" spans="1:39" ht="12.75" customHeight="1" x14ac:dyDescent="0.15">
      <c r="A98" s="2"/>
    </row>
    <row r="99" spans="1:39" ht="12.75" customHeight="1" x14ac:dyDescent="0.15">
      <c r="A99" s="2"/>
    </row>
    <row r="100" spans="1:39" ht="12.75" customHeight="1" x14ac:dyDescent="0.15">
      <c r="A100" s="2"/>
    </row>
    <row r="101" spans="1:39" ht="12.75" customHeight="1" x14ac:dyDescent="0.15">
      <c r="A101" s="2"/>
      <c r="B101" s="37"/>
      <c r="C101" s="37"/>
      <c r="D101" s="566"/>
    </row>
    <row r="102" spans="1:39" ht="12.75" customHeight="1" x14ac:dyDescent="0.15">
      <c r="B102" s="37"/>
      <c r="C102" s="37"/>
      <c r="D102" s="567"/>
    </row>
    <row r="103" spans="1:39" ht="12.75" customHeight="1" x14ac:dyDescent="0.15">
      <c r="B103" s="37"/>
      <c r="D103" s="568"/>
      <c r="R103"/>
    </row>
    <row r="104" spans="1:39" ht="12.75" customHeight="1" x14ac:dyDescent="0.15">
      <c r="D104" s="568"/>
      <c r="R104"/>
    </row>
    <row r="105" spans="1:39" ht="12.75" customHeight="1" x14ac:dyDescent="0.15">
      <c r="R105"/>
    </row>
    <row r="106" spans="1:39" ht="12.75" customHeight="1" x14ac:dyDescent="0.15">
      <c r="R106"/>
    </row>
    <row r="107" spans="1:39" ht="12.75" customHeight="1" x14ac:dyDescent="0.15">
      <c r="R107"/>
    </row>
    <row r="108" spans="1:39" ht="12.75" customHeight="1" x14ac:dyDescent="0.15">
      <c r="R108"/>
      <c r="AJ108" s="146" t="s">
        <v>6</v>
      </c>
      <c r="AK108" s="146" t="s">
        <v>6</v>
      </c>
      <c r="AL108" s="146" t="s">
        <v>6</v>
      </c>
      <c r="AM108" s="146" t="s">
        <v>6</v>
      </c>
    </row>
    <row r="109" spans="1:39" ht="12.75" customHeight="1" x14ac:dyDescent="0.15">
      <c r="R109"/>
    </row>
    <row r="110" spans="1:39" ht="12.75" customHeight="1" x14ac:dyDescent="0.15">
      <c r="R110"/>
    </row>
    <row r="111" spans="1:39" ht="12.75" customHeight="1" x14ac:dyDescent="0.15">
      <c r="R111"/>
    </row>
    <row r="112" spans="1:39" ht="12.75" customHeight="1" x14ac:dyDescent="0.15">
      <c r="R112"/>
    </row>
    <row r="113" spans="18:18" ht="12.75" customHeight="1" x14ac:dyDescent="0.15">
      <c r="R113"/>
    </row>
    <row r="114" spans="18:18" ht="12.75" customHeight="1" x14ac:dyDescent="0.15">
      <c r="R114"/>
    </row>
    <row r="115" spans="18:18" ht="12.75" customHeight="1" x14ac:dyDescent="0.15">
      <c r="R115"/>
    </row>
    <row r="116" spans="18:18" ht="12.75" customHeight="1" x14ac:dyDescent="0.15">
      <c r="R116"/>
    </row>
    <row r="117" spans="18:18" ht="12.75" customHeight="1" x14ac:dyDescent="0.15">
      <c r="R117"/>
    </row>
    <row r="118" spans="18:18" ht="12.75" customHeight="1" x14ac:dyDescent="0.15">
      <c r="R118"/>
    </row>
    <row r="119" spans="18:18" ht="12.75" customHeight="1" x14ac:dyDescent="0.15">
      <c r="R119"/>
    </row>
    <row r="120" spans="18:18" ht="12.75" customHeight="1" x14ac:dyDescent="0.15">
      <c r="R120"/>
    </row>
    <row r="121" spans="18:18" ht="12.75" customHeight="1" x14ac:dyDescent="0.15">
      <c r="R121"/>
    </row>
    <row r="122" spans="18:18" ht="12.75" customHeight="1" x14ac:dyDescent="0.15">
      <c r="R122"/>
    </row>
    <row r="123" spans="18:18" ht="12.75" customHeight="1" x14ac:dyDescent="0.15">
      <c r="R123"/>
    </row>
    <row r="124" spans="18:18" ht="12.75" customHeight="1" x14ac:dyDescent="0.15">
      <c r="R124"/>
    </row>
    <row r="125" spans="18:18" ht="12.75" customHeight="1" x14ac:dyDescent="0.15">
      <c r="R125"/>
    </row>
    <row r="126" spans="18:18" ht="12.75" customHeight="1" x14ac:dyDescent="0.15">
      <c r="R126"/>
    </row>
    <row r="127" spans="18:18" ht="12.75" customHeight="1" x14ac:dyDescent="0.15">
      <c r="R127"/>
    </row>
    <row r="128" spans="18:18" ht="12.75" customHeight="1" x14ac:dyDescent="0.15">
      <c r="R128"/>
    </row>
    <row r="129" spans="18:18" ht="12.75" customHeight="1" x14ac:dyDescent="0.15">
      <c r="R129"/>
    </row>
    <row r="130" spans="18:18" ht="12.75" customHeight="1" x14ac:dyDescent="0.15">
      <c r="R130"/>
    </row>
    <row r="131" spans="18:18" ht="12.75" customHeight="1" x14ac:dyDescent="0.15">
      <c r="R131"/>
    </row>
    <row r="132" spans="18:18" ht="12.75" customHeight="1" x14ac:dyDescent="0.15">
      <c r="R132"/>
    </row>
    <row r="133" spans="18:18" ht="12.75" customHeight="1" x14ac:dyDescent="0.15">
      <c r="R133"/>
    </row>
    <row r="134" spans="18:18" ht="12.75" customHeight="1" x14ac:dyDescent="0.15">
      <c r="R134"/>
    </row>
    <row r="135" spans="18:18" ht="12.75" customHeight="1" x14ac:dyDescent="0.15">
      <c r="R135"/>
    </row>
    <row r="136" spans="18:18" ht="12.75" customHeight="1" x14ac:dyDescent="0.15">
      <c r="R136"/>
    </row>
    <row r="137" spans="18:18" ht="12.75" customHeight="1" x14ac:dyDescent="0.15">
      <c r="R137"/>
    </row>
    <row r="138" spans="18:18" ht="12.75" customHeight="1" x14ac:dyDescent="0.15">
      <c r="R138"/>
    </row>
    <row r="139" spans="18:18" ht="12.75" customHeight="1" x14ac:dyDescent="0.15">
      <c r="R139"/>
    </row>
    <row r="140" spans="18:18" ht="12.75" customHeight="1" x14ac:dyDescent="0.15">
      <c r="R140"/>
    </row>
    <row r="141" spans="18:18" ht="12.75" customHeight="1" x14ac:dyDescent="0.15">
      <c r="R141"/>
    </row>
    <row r="142" spans="18:18" ht="12.75" customHeight="1" x14ac:dyDescent="0.15">
      <c r="R142"/>
    </row>
    <row r="143" spans="18:18" ht="12.75" customHeight="1" x14ac:dyDescent="0.15">
      <c r="R143"/>
    </row>
    <row r="144" spans="18:18" ht="12.75" customHeight="1" x14ac:dyDescent="0.15">
      <c r="R144"/>
    </row>
    <row r="145" spans="18:18" ht="12.75" customHeight="1" x14ac:dyDescent="0.15">
      <c r="R145"/>
    </row>
    <row r="146" spans="18:18" ht="12.75" customHeight="1" x14ac:dyDescent="0.15">
      <c r="R146"/>
    </row>
    <row r="147" spans="18:18" ht="12.75" customHeight="1" x14ac:dyDescent="0.15">
      <c r="R147"/>
    </row>
    <row r="148" spans="18:18" ht="12.75" customHeight="1" x14ac:dyDescent="0.15">
      <c r="R148"/>
    </row>
    <row r="149" spans="18:18" ht="12.75" customHeight="1" x14ac:dyDescent="0.15">
      <c r="R149"/>
    </row>
    <row r="150" spans="18:18" ht="12.75" customHeight="1" x14ac:dyDescent="0.15">
      <c r="R150"/>
    </row>
    <row r="151" spans="18:18" ht="12.75" customHeight="1" x14ac:dyDescent="0.15">
      <c r="R151"/>
    </row>
    <row r="152" spans="18:18" ht="12.75" customHeight="1" x14ac:dyDescent="0.15">
      <c r="R152"/>
    </row>
    <row r="153" spans="18:18" ht="12.75" customHeight="1" x14ac:dyDescent="0.15">
      <c r="R153"/>
    </row>
    <row r="154" spans="18:18" ht="12.75" customHeight="1" x14ac:dyDescent="0.15">
      <c r="R154"/>
    </row>
    <row r="155" spans="18:18" ht="12.75" customHeight="1" x14ac:dyDescent="0.15">
      <c r="R155"/>
    </row>
    <row r="156" spans="18:18" ht="12.75" customHeight="1" x14ac:dyDescent="0.15">
      <c r="R156"/>
    </row>
    <row r="157" spans="18:18" ht="12.75" customHeight="1" x14ac:dyDescent="0.15">
      <c r="R157"/>
    </row>
    <row r="158" spans="18:18" ht="12.75" customHeight="1" x14ac:dyDescent="0.15">
      <c r="R158"/>
    </row>
    <row r="159" spans="18:18" ht="12.75" customHeight="1" x14ac:dyDescent="0.15">
      <c r="R159"/>
    </row>
    <row r="160" spans="18:18" ht="12.75" customHeight="1" x14ac:dyDescent="0.15">
      <c r="R160"/>
    </row>
    <row r="161" spans="18:18" ht="12.75" customHeight="1" x14ac:dyDescent="0.15">
      <c r="R161"/>
    </row>
    <row r="162" spans="18:18" ht="12.75" customHeight="1" x14ac:dyDescent="0.15">
      <c r="R162"/>
    </row>
    <row r="163" spans="18:18" ht="12.75" customHeight="1" x14ac:dyDescent="0.15">
      <c r="R163"/>
    </row>
    <row r="164" spans="18:18" ht="12.75" customHeight="1" x14ac:dyDescent="0.15">
      <c r="R164"/>
    </row>
    <row r="165" spans="18:18" ht="12.75" customHeight="1" x14ac:dyDescent="0.15">
      <c r="R165"/>
    </row>
    <row r="166" spans="18:18" ht="12.75" customHeight="1" x14ac:dyDescent="0.15">
      <c r="R166"/>
    </row>
    <row r="167" spans="18:18" ht="12.75" customHeight="1" x14ac:dyDescent="0.15">
      <c r="R167"/>
    </row>
    <row r="168" spans="18:18" ht="12.75" customHeight="1" x14ac:dyDescent="0.15">
      <c r="R168"/>
    </row>
    <row r="169" spans="18:18" ht="12.75" customHeight="1" x14ac:dyDescent="0.15">
      <c r="R169"/>
    </row>
    <row r="170" spans="18:18" ht="12.75" customHeight="1" x14ac:dyDescent="0.15">
      <c r="R170"/>
    </row>
    <row r="171" spans="18:18" ht="12.75" customHeight="1" x14ac:dyDescent="0.15">
      <c r="R171"/>
    </row>
    <row r="172" spans="18:18" ht="12.75" customHeight="1" x14ac:dyDescent="0.15">
      <c r="R172"/>
    </row>
    <row r="173" spans="18:18" ht="12.75" customHeight="1" x14ac:dyDescent="0.15">
      <c r="R173"/>
    </row>
    <row r="174" spans="18:18" ht="12.75" customHeight="1" x14ac:dyDescent="0.15">
      <c r="R174"/>
    </row>
    <row r="175" spans="18:18" ht="12.75" customHeight="1" x14ac:dyDescent="0.15">
      <c r="R175"/>
    </row>
    <row r="176" spans="18:18" ht="12.75" customHeight="1" x14ac:dyDescent="0.15">
      <c r="R176"/>
    </row>
    <row r="177" spans="18:18" ht="12.75" customHeight="1" x14ac:dyDescent="0.15">
      <c r="R177"/>
    </row>
    <row r="178" spans="18:18" ht="12.75" customHeight="1" x14ac:dyDescent="0.15">
      <c r="R178"/>
    </row>
    <row r="179" spans="18:18" ht="12.75" customHeight="1" x14ac:dyDescent="0.15">
      <c r="R179"/>
    </row>
    <row r="180" spans="18:18" ht="12.75" customHeight="1" x14ac:dyDescent="0.15">
      <c r="R180"/>
    </row>
    <row r="181" spans="18:18" ht="12.75" customHeight="1" x14ac:dyDescent="0.15">
      <c r="R181"/>
    </row>
    <row r="182" spans="18:18" ht="12.75" customHeight="1" x14ac:dyDescent="0.15">
      <c r="R182"/>
    </row>
    <row r="183" spans="18:18" ht="12.75" customHeight="1" x14ac:dyDescent="0.15">
      <c r="R183"/>
    </row>
    <row r="184" spans="18:18" ht="12.75" customHeight="1" x14ac:dyDescent="0.15">
      <c r="R184"/>
    </row>
    <row r="185" spans="18:18" ht="12.75" customHeight="1" x14ac:dyDescent="0.15">
      <c r="R185"/>
    </row>
    <row r="186" spans="18:18" ht="12.75" customHeight="1" x14ac:dyDescent="0.15">
      <c r="R186"/>
    </row>
    <row r="187" spans="18:18" ht="12.75" customHeight="1" x14ac:dyDescent="0.15">
      <c r="R187"/>
    </row>
    <row r="188" spans="18:18" ht="12.75" customHeight="1" x14ac:dyDescent="0.15">
      <c r="R188"/>
    </row>
    <row r="189" spans="18:18" ht="12.75" customHeight="1" x14ac:dyDescent="0.15">
      <c r="R189"/>
    </row>
    <row r="190" spans="18:18" ht="12.75" customHeight="1" x14ac:dyDescent="0.15">
      <c r="R190"/>
    </row>
    <row r="191" spans="18:18" ht="12.75" customHeight="1" x14ac:dyDescent="0.15">
      <c r="R191"/>
    </row>
    <row r="192" spans="18:18" ht="12.75" customHeight="1" x14ac:dyDescent="0.15">
      <c r="R192"/>
    </row>
    <row r="193" spans="18:18" ht="12.75" customHeight="1" x14ac:dyDescent="0.15">
      <c r="R193"/>
    </row>
    <row r="194" spans="18:18" ht="12.75" customHeight="1" x14ac:dyDescent="0.15">
      <c r="R194"/>
    </row>
    <row r="195" spans="18:18" ht="12.75" customHeight="1" x14ac:dyDescent="0.15">
      <c r="R195"/>
    </row>
    <row r="196" spans="18:18" ht="12.75" customHeight="1" x14ac:dyDescent="0.15">
      <c r="R196"/>
    </row>
    <row r="197" spans="18:18" ht="12.75" customHeight="1" x14ac:dyDescent="0.15">
      <c r="R197"/>
    </row>
    <row r="198" spans="18:18" ht="12.75" customHeight="1" x14ac:dyDescent="0.15">
      <c r="R198"/>
    </row>
    <row r="199" spans="18:18" ht="12.75" customHeight="1" x14ac:dyDescent="0.15">
      <c r="R199"/>
    </row>
    <row r="200" spans="18:18" ht="12.75" customHeight="1" x14ac:dyDescent="0.15">
      <c r="R200"/>
    </row>
    <row r="201" spans="18:18" ht="12.75" customHeight="1" x14ac:dyDescent="0.15">
      <c r="R201"/>
    </row>
    <row r="202" spans="18:18" ht="12.75" customHeight="1" x14ac:dyDescent="0.15">
      <c r="R202"/>
    </row>
    <row r="203" spans="18:18" ht="12.75" customHeight="1" x14ac:dyDescent="0.15">
      <c r="R203"/>
    </row>
    <row r="204" spans="18:18" ht="12.75" customHeight="1" x14ac:dyDescent="0.15">
      <c r="R204"/>
    </row>
    <row r="205" spans="18:18" ht="12.75" customHeight="1" x14ac:dyDescent="0.15">
      <c r="R205"/>
    </row>
    <row r="206" spans="18:18" ht="12.75" customHeight="1" x14ac:dyDescent="0.15">
      <c r="R206"/>
    </row>
    <row r="207" spans="18:18" ht="12.75" customHeight="1" x14ac:dyDescent="0.15">
      <c r="R207"/>
    </row>
    <row r="208" spans="18:18" ht="12.75" customHeight="1" x14ac:dyDescent="0.15">
      <c r="R208"/>
    </row>
    <row r="209" spans="18:18" ht="12.75" customHeight="1" x14ac:dyDescent="0.15">
      <c r="R209"/>
    </row>
    <row r="210" spans="18:18" ht="12.75" customHeight="1" x14ac:dyDescent="0.15">
      <c r="R210"/>
    </row>
    <row r="211" spans="18:18" ht="12.75" customHeight="1" x14ac:dyDescent="0.15">
      <c r="R211"/>
    </row>
    <row r="212" spans="18:18" ht="12.75" customHeight="1" x14ac:dyDescent="0.15">
      <c r="R212"/>
    </row>
    <row r="213" spans="18:18" ht="12.75" customHeight="1" x14ac:dyDescent="0.15">
      <c r="R213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L7:L8"/>
    <mergeCell ref="A7:B7"/>
    <mergeCell ref="A8:B8"/>
    <mergeCell ref="X8:Z9"/>
    <mergeCell ref="R11:R12"/>
    <mergeCell ref="N7:O8"/>
    <mergeCell ref="C7:E7"/>
    <mergeCell ref="A90:I90"/>
    <mergeCell ref="C2:D2"/>
    <mergeCell ref="A12:E12"/>
    <mergeCell ref="C10:C11"/>
    <mergeCell ref="A5:B6"/>
    <mergeCell ref="A30:E30"/>
    <mergeCell ref="C3:E3"/>
    <mergeCell ref="C5:E5"/>
  </mergeCells>
  <phoneticPr fontId="0" type="noConversion"/>
  <conditionalFormatting sqref="N13:O89">
    <cfRule type="cellIs" dxfId="6" priority="1" operator="equal">
      <formula>"Error"</formula>
    </cfRule>
  </conditionalFormatting>
  <hyperlinks>
    <hyperlink ref="A90" r:id="rId2" display="1 Glulam, CLT and I Beams are classified as secondary wood products but for ease of reporting are included here https://www.fao.org/3/cb8216en/cb8216en.pdf" xr:uid="{57A36840-0010-4831-BE2C-AFD0194AB801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38" orientation="portrait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CFFCC"/>
  </sheetPr>
  <dimension ref="A1:BD115"/>
  <sheetViews>
    <sheetView showGridLines="0" topLeftCell="A26" zoomScale="85" zoomScaleNormal="85" zoomScaleSheetLayoutView="75" workbookViewId="0">
      <selection activeCell="G30" sqref="G29:G30"/>
    </sheetView>
  </sheetViews>
  <sheetFormatPr baseColWidth="10" defaultColWidth="9.5" defaultRowHeight="12.75" customHeight="1" x14ac:dyDescent="0.15"/>
  <cols>
    <col min="1" max="1" width="8.1640625" style="145" customWidth="1"/>
    <col min="2" max="2" width="86.33203125" style="2" customWidth="1"/>
    <col min="3" max="3" width="11.6640625" style="2" customWidth="1"/>
    <col min="4" max="5" width="12.5" style="2" customWidth="1"/>
    <col min="6" max="6" width="13.6640625" style="2" customWidth="1"/>
    <col min="7" max="7" width="12.5" style="2" customWidth="1"/>
    <col min="8" max="8" width="13.5" style="2" customWidth="1"/>
    <col min="9" max="11" width="12.5" style="2" customWidth="1"/>
    <col min="12" max="12" width="6.1640625" style="42" customWidth="1"/>
    <col min="13" max="13" width="7.6640625" style="42" customWidth="1"/>
    <col min="14" max="19" width="6.1640625" style="42" customWidth="1"/>
    <col min="20" max="20" width="7.1640625" style="42" customWidth="1"/>
    <col min="21" max="26" width="6.5" style="42" customWidth="1"/>
    <col min="27" max="27" width="6.5" style="536" customWidth="1"/>
    <col min="28" max="28" width="7" customWidth="1"/>
    <col min="29" max="29" width="9.33203125" style="2" customWidth="1"/>
    <col min="30" max="30" width="58.5" style="2" customWidth="1"/>
    <col min="31" max="31" width="8" style="2" customWidth="1"/>
    <col min="32" max="39" width="9.1640625" style="2" customWidth="1"/>
    <col min="40" max="41" width="10.6640625" style="2" customWidth="1"/>
    <col min="42" max="42" width="55.5" style="2" customWidth="1"/>
    <col min="43" max="43" width="10" style="2" customWidth="1"/>
    <col min="44" max="45" width="11.5" style="2" customWidth="1"/>
    <col min="46" max="47" width="8.5" style="2" customWidth="1"/>
    <col min="48" max="48" width="12.5" style="2" customWidth="1"/>
    <col min="49" max="49" width="12.5" style="5" customWidth="1"/>
    <col min="50" max="50" width="10.6640625" style="5" hidden="1" customWidth="1"/>
    <col min="51" max="51" width="62.33203125" style="5" hidden="1" customWidth="1"/>
    <col min="52" max="52" width="10.33203125" style="5" hidden="1" customWidth="1"/>
    <col min="53" max="56" width="12.5" style="5" hidden="1" customWidth="1"/>
    <col min="57" max="16384" width="9.5" style="2"/>
  </cols>
  <sheetData>
    <row r="1" spans="1:56" s="18" customFormat="1" ht="12.75" customHeight="1" thickBot="1" x14ac:dyDescent="0.2">
      <c r="A1" s="147"/>
      <c r="B1" s="112"/>
      <c r="C1" s="112"/>
      <c r="D1" s="112">
        <v>61</v>
      </c>
      <c r="E1" s="112">
        <v>62</v>
      </c>
      <c r="F1" s="112">
        <v>61</v>
      </c>
      <c r="G1" s="112">
        <v>62</v>
      </c>
      <c r="H1" s="112">
        <v>91</v>
      </c>
      <c r="I1" s="112">
        <v>92</v>
      </c>
      <c r="J1" s="112">
        <v>91</v>
      </c>
      <c r="K1" s="112">
        <v>92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536"/>
      <c r="AB1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W1" s="5"/>
      <c r="AX1" s="5"/>
      <c r="AY1" s="5"/>
      <c r="AZ1" s="5"/>
      <c r="BA1" s="5"/>
      <c r="BB1" s="5"/>
      <c r="BC1" s="5"/>
      <c r="BD1" s="5"/>
    </row>
    <row r="2" spans="1:56" ht="17" customHeight="1" x14ac:dyDescent="0.2">
      <c r="A2" s="6"/>
      <c r="B2" s="4"/>
      <c r="C2" s="1554" t="s">
        <v>478</v>
      </c>
      <c r="D2" s="1554"/>
      <c r="E2" s="1554"/>
      <c r="F2" s="1555"/>
      <c r="G2" s="588" t="s">
        <v>479</v>
      </c>
      <c r="H2" s="1552"/>
      <c r="I2" s="1553"/>
      <c r="J2" s="588" t="s">
        <v>356</v>
      </c>
      <c r="K2" s="589"/>
      <c r="L2" s="377"/>
      <c r="M2" s="377"/>
      <c r="N2" s="377"/>
      <c r="O2" s="145"/>
      <c r="P2" s="377"/>
      <c r="Q2" s="377"/>
      <c r="R2" s="377"/>
      <c r="S2" s="377"/>
      <c r="T2" s="537"/>
      <c r="U2" s="537"/>
      <c r="V2" s="537"/>
      <c r="W2" s="377"/>
      <c r="X2" s="377"/>
      <c r="Y2" s="377"/>
      <c r="Z2" s="377"/>
      <c r="AA2" s="538"/>
      <c r="AB2" s="91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X2" s="1513"/>
      <c r="AY2" s="1513"/>
      <c r="AZ2" s="1513"/>
      <c r="BA2" s="1513"/>
      <c r="BB2" s="261"/>
    </row>
    <row r="3" spans="1:56" ht="17" customHeight="1" x14ac:dyDescent="0.2">
      <c r="A3" s="126"/>
      <c r="B3" s="5"/>
      <c r="C3" s="1556"/>
      <c r="D3" s="1556"/>
      <c r="E3" s="1556"/>
      <c r="F3" s="1557"/>
      <c r="G3" s="590" t="s">
        <v>357</v>
      </c>
      <c r="H3" s="591"/>
      <c r="I3" s="591"/>
      <c r="J3" s="591"/>
      <c r="K3" s="592"/>
      <c r="L3" s="377"/>
      <c r="M3" s="377"/>
      <c r="N3" s="377"/>
      <c r="O3" s="145"/>
      <c r="P3" s="377"/>
      <c r="Q3" s="377"/>
      <c r="R3" s="377"/>
      <c r="S3" s="377"/>
      <c r="T3" s="537"/>
      <c r="U3" s="537"/>
      <c r="V3" s="537"/>
      <c r="W3" s="377"/>
      <c r="X3" s="377"/>
      <c r="Y3" s="377"/>
      <c r="Z3" s="377"/>
      <c r="AA3" s="538"/>
      <c r="AB3" s="91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X3" s="1513"/>
      <c r="AY3" s="1513"/>
      <c r="AZ3" s="1513"/>
      <c r="BA3" s="1513"/>
      <c r="BB3" s="261" t="s">
        <v>480</v>
      </c>
      <c r="BC3" s="262" t="s">
        <v>481</v>
      </c>
    </row>
    <row r="4" spans="1:56" ht="17" customHeight="1" x14ac:dyDescent="0.2">
      <c r="A4" s="126"/>
      <c r="B4" s="5"/>
      <c r="C4" s="1560" t="s">
        <v>362</v>
      </c>
      <c r="D4" s="1560"/>
      <c r="E4" s="1560"/>
      <c r="F4" s="1561"/>
      <c r="G4" s="1488" t="s">
        <v>358</v>
      </c>
      <c r="H4" s="1508"/>
      <c r="I4" s="1508"/>
      <c r="J4" s="1508"/>
      <c r="K4" s="1521"/>
      <c r="L4" s="377"/>
      <c r="M4" s="377"/>
      <c r="N4" s="377"/>
      <c r="O4" s="145"/>
      <c r="P4" s="377"/>
      <c r="Q4" s="377"/>
      <c r="R4" s="377"/>
      <c r="S4" s="377"/>
      <c r="T4" s="537"/>
      <c r="U4" s="537"/>
      <c r="V4" s="537"/>
      <c r="W4" s="377"/>
      <c r="X4" s="377"/>
      <c r="Y4" s="377"/>
      <c r="Z4" s="377"/>
      <c r="AA4" s="538"/>
      <c r="AB4" s="91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X4" s="1513"/>
      <c r="AY4" s="1513"/>
      <c r="AZ4" s="1513"/>
      <c r="BA4" s="1513"/>
      <c r="BB4" s="261"/>
      <c r="BC4" s="262"/>
    </row>
    <row r="5" spans="1:56" ht="17" customHeight="1" x14ac:dyDescent="0.2">
      <c r="A5" s="126"/>
      <c r="B5" s="5"/>
      <c r="C5" s="1558" t="s">
        <v>482</v>
      </c>
      <c r="D5" s="1558"/>
      <c r="E5" s="1558"/>
      <c r="F5" s="1559"/>
      <c r="G5" s="569" t="s">
        <v>359</v>
      </c>
      <c r="H5" s="591"/>
      <c r="I5" s="1508"/>
      <c r="J5" s="1508"/>
      <c r="K5" s="1521"/>
      <c r="L5" s="377"/>
      <c r="M5" s="377"/>
      <c r="N5" s="377"/>
      <c r="O5" s="93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538"/>
      <c r="AB5" s="91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12" t="s">
        <v>483</v>
      </c>
      <c r="AP5" s="1512"/>
      <c r="AQ5" s="1512"/>
      <c r="AR5" s="1512"/>
      <c r="AS5" s="1512"/>
      <c r="AT5" s="1512"/>
      <c r="AU5" s="1512"/>
      <c r="AX5" s="1513"/>
      <c r="AY5" s="1513"/>
      <c r="AZ5" s="1513"/>
      <c r="BA5" s="1513"/>
      <c r="BB5" s="261" t="s">
        <v>484</v>
      </c>
    </row>
    <row r="6" spans="1:56" ht="17" customHeight="1" x14ac:dyDescent="0.35">
      <c r="A6" s="126"/>
      <c r="B6" s="148" t="s">
        <v>6</v>
      </c>
      <c r="G6" s="569" t="s">
        <v>363</v>
      </c>
      <c r="H6" s="1508"/>
      <c r="I6" s="1508"/>
      <c r="J6" s="1508"/>
      <c r="K6" s="1521"/>
      <c r="L6" s="377"/>
      <c r="M6" s="377"/>
      <c r="N6" s="377"/>
      <c r="O6" s="93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538"/>
      <c r="AB6" s="91"/>
      <c r="AC6" s="5"/>
      <c r="AD6" s="290" t="s">
        <v>364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1512"/>
      <c r="AP6" s="1512"/>
      <c r="AQ6" s="1512"/>
      <c r="AR6" s="1512"/>
      <c r="AS6" s="1512"/>
      <c r="AT6" s="1512"/>
      <c r="AU6" s="1512"/>
      <c r="AY6" s="1263" t="s">
        <v>485</v>
      </c>
      <c r="AZ6" s="59"/>
      <c r="BA6" s="59"/>
      <c r="BB6" s="261"/>
    </row>
    <row r="7" spans="1:56" ht="17" customHeight="1" thickBot="1" x14ac:dyDescent="0.4">
      <c r="A7" s="126"/>
      <c r="B7" s="1562"/>
      <c r="C7" s="1563"/>
      <c r="D7" s="1563"/>
      <c r="E7" s="35"/>
      <c r="F7" s="5"/>
      <c r="G7" s="585" t="s">
        <v>367</v>
      </c>
      <c r="H7" s="591"/>
      <c r="I7" s="1514"/>
      <c r="J7" s="1514"/>
      <c r="K7" s="1515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94"/>
      <c r="AC7" s="5"/>
      <c r="AD7" s="5"/>
      <c r="AE7" s="5"/>
      <c r="AF7" s="5"/>
      <c r="AG7" s="5"/>
      <c r="AH7" s="5"/>
      <c r="AI7" s="36"/>
      <c r="AJ7" s="1532"/>
      <c r="AK7" s="1532"/>
      <c r="AL7" s="1532"/>
      <c r="AM7" s="1532"/>
      <c r="AN7" s="42"/>
      <c r="AO7" s="42"/>
      <c r="AP7" s="42"/>
      <c r="AR7" s="149" t="str">
        <f>G2</f>
        <v>Страна:</v>
      </c>
      <c r="AS7" s="150">
        <f>H2</f>
        <v>0</v>
      </c>
      <c r="AY7" s="5" t="s">
        <v>486</v>
      </c>
      <c r="AZ7" s="59"/>
      <c r="BA7" s="59"/>
      <c r="BB7" s="261"/>
    </row>
    <row r="8" spans="1:56" ht="31" thickBot="1" x14ac:dyDescent="0.25">
      <c r="A8" s="128"/>
      <c r="B8" s="1522" t="s">
        <v>487</v>
      </c>
      <c r="C8" s="1522"/>
      <c r="D8" s="1522"/>
      <c r="E8" s="895" t="s">
        <v>488</v>
      </c>
      <c r="F8" s="151" t="s">
        <v>6</v>
      </c>
      <c r="G8" s="152" t="s">
        <v>6</v>
      </c>
      <c r="H8" s="153"/>
      <c r="I8" s="153"/>
      <c r="J8" s="154"/>
      <c r="K8" s="781"/>
      <c r="L8" s="785" t="s">
        <v>368</v>
      </c>
      <c r="M8" s="539" t="s">
        <v>368</v>
      </c>
      <c r="N8" s="539" t="s">
        <v>368</v>
      </c>
      <c r="O8" s="539" t="s">
        <v>368</v>
      </c>
      <c r="P8" s="539" t="s">
        <v>368</v>
      </c>
      <c r="Q8" s="539" t="s">
        <v>368</v>
      </c>
      <c r="R8" s="539" t="s">
        <v>368</v>
      </c>
      <c r="S8" s="551" t="s">
        <v>368</v>
      </c>
      <c r="T8" s="841" t="s">
        <v>489</v>
      </c>
      <c r="U8" s="841" t="s">
        <v>489</v>
      </c>
      <c r="V8" s="841" t="s">
        <v>489</v>
      </c>
      <c r="W8" s="841" t="s">
        <v>489</v>
      </c>
      <c r="X8" s="841" t="s">
        <v>489</v>
      </c>
      <c r="Y8" s="841" t="s">
        <v>489</v>
      </c>
      <c r="Z8" s="841" t="s">
        <v>489</v>
      </c>
      <c r="AA8" s="842" t="s">
        <v>489</v>
      </c>
      <c r="AB8" s="2"/>
      <c r="AC8" s="633"/>
      <c r="AD8" s="634" t="s">
        <v>482</v>
      </c>
      <c r="AE8" s="635"/>
      <c r="AF8" s="1541" t="s">
        <v>365</v>
      </c>
      <c r="AG8" s="1542"/>
      <c r="AH8" s="1542"/>
      <c r="AI8" s="1542"/>
      <c r="AJ8" s="1542"/>
      <c r="AK8" s="1542"/>
      <c r="AL8" s="1542"/>
      <c r="AM8" s="1543"/>
      <c r="AN8" s="41"/>
      <c r="AO8" s="43"/>
      <c r="AP8" s="856"/>
      <c r="AQ8" s="155"/>
      <c r="AR8" s="156"/>
      <c r="AS8" s="157"/>
      <c r="AT8" s="108"/>
      <c r="AU8" s="38"/>
      <c r="AZ8" s="59"/>
      <c r="BA8" s="59"/>
      <c r="BB8" s="261"/>
    </row>
    <row r="9" spans="1:56" s="95" customFormat="1" ht="13.5" customHeight="1" x14ac:dyDescent="0.2">
      <c r="A9" s="1549" t="s">
        <v>370</v>
      </c>
      <c r="B9" s="376" t="s">
        <v>6</v>
      </c>
      <c r="C9" s="1516" t="s">
        <v>372</v>
      </c>
      <c r="D9" s="1534" t="s">
        <v>490</v>
      </c>
      <c r="E9" s="1535"/>
      <c r="F9" s="1536"/>
      <c r="G9" s="1537"/>
      <c r="H9" s="1538" t="s">
        <v>491</v>
      </c>
      <c r="I9" s="1535"/>
      <c r="J9" s="1535"/>
      <c r="K9" s="1535"/>
      <c r="L9" s="1523" t="s">
        <v>492</v>
      </c>
      <c r="M9" s="1524"/>
      <c r="N9" s="1524"/>
      <c r="O9" s="1524"/>
      <c r="P9" s="1525" t="s">
        <v>493</v>
      </c>
      <c r="Q9" s="1526"/>
      <c r="R9" s="1526"/>
      <c r="S9" s="1527"/>
      <c r="T9" s="1525" t="s">
        <v>492</v>
      </c>
      <c r="U9" s="1526"/>
      <c r="V9" s="1526"/>
      <c r="W9" s="1526"/>
      <c r="X9" s="1525" t="s">
        <v>493</v>
      </c>
      <c r="Y9" s="1526"/>
      <c r="Z9" s="1526"/>
      <c r="AA9" s="1528"/>
      <c r="AB9" s="535"/>
      <c r="AC9" s="636" t="str">
        <f t="shared" ref="AC9:AC41" si="0">A9</f>
        <v>Код</v>
      </c>
      <c r="AD9" s="182"/>
      <c r="AE9" s="21"/>
      <c r="AF9" s="1538" t="str">
        <f>D9</f>
        <v>ИМПОРТ</v>
      </c>
      <c r="AG9" s="1535"/>
      <c r="AH9" s="1535"/>
      <c r="AI9" s="1544"/>
      <c r="AJ9" s="1538" t="str">
        <f>H9</f>
        <v>ЭКСПОРТ</v>
      </c>
      <c r="AK9" s="1535"/>
      <c r="AL9" s="1535"/>
      <c r="AM9" s="1545"/>
      <c r="AN9" s="124"/>
      <c r="AO9" s="44" t="str">
        <f t="shared" ref="AO9:AO41" si="1">A9</f>
        <v>Код</v>
      </c>
      <c r="AP9" s="124"/>
      <c r="AQ9" s="159" t="s">
        <v>6</v>
      </c>
      <c r="AR9" s="1546" t="s">
        <v>494</v>
      </c>
      <c r="AS9" s="1547"/>
      <c r="AT9" s="1539" t="s">
        <v>495</v>
      </c>
      <c r="AU9" s="1540"/>
      <c r="AW9" s="39"/>
      <c r="AX9" s="55" t="s">
        <v>22</v>
      </c>
      <c r="AY9" s="926" t="s">
        <v>6</v>
      </c>
      <c r="AZ9" s="1264" t="s">
        <v>496</v>
      </c>
      <c r="BA9" s="1531" t="s">
        <v>497</v>
      </c>
      <c r="BB9" s="1529"/>
      <c r="BC9" s="1529" t="s">
        <v>498</v>
      </c>
      <c r="BD9" s="1530"/>
    </row>
    <row r="10" spans="1:56" ht="12.75" customHeight="1" x14ac:dyDescent="0.2">
      <c r="A10" s="1550"/>
      <c r="B10" s="13" t="s">
        <v>371</v>
      </c>
      <c r="C10" s="1517"/>
      <c r="D10" s="1519">
        <v>2022</v>
      </c>
      <c r="E10" s="1520"/>
      <c r="F10" s="1519">
        <f>D10+1</f>
        <v>2023</v>
      </c>
      <c r="G10" s="1520"/>
      <c r="H10" s="1533">
        <f>D10</f>
        <v>2022</v>
      </c>
      <c r="I10" s="1520"/>
      <c r="J10" s="1519">
        <f>F10</f>
        <v>2023</v>
      </c>
      <c r="K10" s="1533"/>
      <c r="L10" s="544">
        <f>D10</f>
        <v>2022</v>
      </c>
      <c r="M10" s="379"/>
      <c r="N10" s="378">
        <f>F10</f>
        <v>2023</v>
      </c>
      <c r="O10" s="1265"/>
      <c r="P10" s="378">
        <f>D10</f>
        <v>2022</v>
      </c>
      <c r="Q10" s="378"/>
      <c r="R10" s="544">
        <f>F10</f>
        <v>2023</v>
      </c>
      <c r="S10" s="547"/>
      <c r="T10" s="378">
        <f>D10</f>
        <v>2022</v>
      </c>
      <c r="U10" s="379"/>
      <c r="V10" s="378">
        <f>F10</f>
        <v>2023</v>
      </c>
      <c r="W10" s="1265"/>
      <c r="X10" s="378">
        <f>D10</f>
        <v>2022</v>
      </c>
      <c r="Y10" s="379"/>
      <c r="Z10" s="378">
        <f>F10</f>
        <v>2023</v>
      </c>
      <c r="AA10" s="379"/>
      <c r="AB10" s="377"/>
      <c r="AC10" s="637">
        <f t="shared" si="0"/>
        <v>0</v>
      </c>
      <c r="AD10" s="19"/>
      <c r="AE10" s="23"/>
      <c r="AF10" s="1519">
        <f>D10</f>
        <v>2022</v>
      </c>
      <c r="AG10" s="1520"/>
      <c r="AH10" s="1519">
        <f>F10</f>
        <v>2023</v>
      </c>
      <c r="AI10" s="1520"/>
      <c r="AJ10" s="1519">
        <f>H10</f>
        <v>2022</v>
      </c>
      <c r="AK10" s="1520" t="s">
        <v>6</v>
      </c>
      <c r="AL10" s="1519">
        <f>J10</f>
        <v>2023</v>
      </c>
      <c r="AM10" s="1548"/>
      <c r="AN10" s="22"/>
      <c r="AO10" s="45">
        <f t="shared" si="1"/>
        <v>0</v>
      </c>
      <c r="AP10" s="22"/>
      <c r="AQ10" s="159" t="s">
        <v>6</v>
      </c>
      <c r="AR10" s="560">
        <f>H10</f>
        <v>2022</v>
      </c>
      <c r="AS10" s="20">
        <f>F10</f>
        <v>2023</v>
      </c>
      <c r="AT10" s="561">
        <f>AR10</f>
        <v>2022</v>
      </c>
      <c r="AU10" s="20">
        <f>AS10</f>
        <v>2023</v>
      </c>
      <c r="AX10" s="56" t="s">
        <v>499</v>
      </c>
      <c r="AY10" s="13" t="s">
        <v>22</v>
      </c>
      <c r="AZ10" s="1266" t="s">
        <v>500</v>
      </c>
      <c r="BA10" s="78">
        <f>D10</f>
        <v>2022</v>
      </c>
      <c r="BB10" s="78">
        <f>F10</f>
        <v>2023</v>
      </c>
      <c r="BC10" s="79">
        <f>D10</f>
        <v>2022</v>
      </c>
      <c r="BD10" s="80">
        <f>F10</f>
        <v>2023</v>
      </c>
    </row>
    <row r="11" spans="1:56" ht="14.25" customHeight="1" x14ac:dyDescent="0.15">
      <c r="A11" s="1551"/>
      <c r="B11" s="160"/>
      <c r="C11" s="1518"/>
      <c r="D11" s="26" t="s">
        <v>376</v>
      </c>
      <c r="E11" s="26" t="s">
        <v>501</v>
      </c>
      <c r="F11" s="26" t="s">
        <v>376</v>
      </c>
      <c r="G11" s="26" t="s">
        <v>501</v>
      </c>
      <c r="H11" s="26" t="s">
        <v>376</v>
      </c>
      <c r="I11" s="26" t="s">
        <v>501</v>
      </c>
      <c r="J11" s="26" t="s">
        <v>376</v>
      </c>
      <c r="K11" s="26" t="s">
        <v>501</v>
      </c>
      <c r="L11" s="98" t="s">
        <v>376</v>
      </c>
      <c r="M11" s="97" t="s">
        <v>502</v>
      </c>
      <c r="N11" s="98" t="s">
        <v>376</v>
      </c>
      <c r="O11" s="97" t="s">
        <v>502</v>
      </c>
      <c r="P11" s="98" t="s">
        <v>376</v>
      </c>
      <c r="Q11" s="97" t="s">
        <v>502</v>
      </c>
      <c r="R11" s="98" t="s">
        <v>376</v>
      </c>
      <c r="S11" s="548" t="s">
        <v>501</v>
      </c>
      <c r="T11" s="96" t="s">
        <v>376</v>
      </c>
      <c r="U11" s="97" t="s">
        <v>501</v>
      </c>
      <c r="V11" s="98" t="s">
        <v>376</v>
      </c>
      <c r="W11" s="97" t="s">
        <v>502</v>
      </c>
      <c r="X11" s="98" t="s">
        <v>376</v>
      </c>
      <c r="Y11" s="97" t="s">
        <v>502</v>
      </c>
      <c r="Z11" s="98" t="s">
        <v>376</v>
      </c>
      <c r="AA11" s="97" t="s">
        <v>502</v>
      </c>
      <c r="AB11" s="632"/>
      <c r="AC11" s="638">
        <f t="shared" si="0"/>
        <v>0</v>
      </c>
      <c r="AD11" s="161"/>
      <c r="AE11" s="162"/>
      <c r="AF11" s="26" t="str">
        <f>D11</f>
        <v>Объем</v>
      </c>
      <c r="AG11" s="854" t="str">
        <f>E11</f>
        <v>Стоимость</v>
      </c>
      <c r="AH11" s="13" t="str">
        <f>F11</f>
        <v>Объем</v>
      </c>
      <c r="AI11" s="854" t="str">
        <f>G11</f>
        <v>Стоимость</v>
      </c>
      <c r="AJ11" s="14" t="str">
        <f>H11</f>
        <v>Объем</v>
      </c>
      <c r="AK11" s="854" t="str">
        <f>I11</f>
        <v>Стоимость</v>
      </c>
      <c r="AL11" s="13" t="str">
        <f>J11</f>
        <v>Объем</v>
      </c>
      <c r="AM11" s="20" t="str">
        <f>K11</f>
        <v>Стоимость</v>
      </c>
      <c r="AN11" s="22"/>
      <c r="AO11" s="46">
        <f t="shared" si="1"/>
        <v>0</v>
      </c>
      <c r="AP11" s="855"/>
      <c r="AQ11" s="163" t="s">
        <v>6</v>
      </c>
      <c r="AR11" s="562"/>
      <c r="AS11" s="563"/>
      <c r="AT11" s="564"/>
      <c r="AU11" s="565"/>
      <c r="AX11" s="57" t="s">
        <v>6</v>
      </c>
      <c r="AY11" s="160"/>
      <c r="AZ11" s="15" t="s">
        <v>6</v>
      </c>
      <c r="BA11" s="26"/>
      <c r="BB11" s="26"/>
      <c r="BC11" s="26"/>
      <c r="BD11" s="58"/>
    </row>
    <row r="12" spans="1:56" s="3" customFormat="1" ht="15" customHeight="1" x14ac:dyDescent="0.15">
      <c r="A12" s="133">
        <v>1</v>
      </c>
      <c r="B12" s="164" t="s">
        <v>383</v>
      </c>
      <c r="C12" s="831" t="s">
        <v>503</v>
      </c>
      <c r="D12" s="296"/>
      <c r="E12" s="296"/>
      <c r="F12" s="296"/>
      <c r="G12" s="296"/>
      <c r="H12" s="296"/>
      <c r="I12" s="296"/>
      <c r="J12" s="296"/>
      <c r="K12" s="782"/>
      <c r="L12" s="545"/>
      <c r="M12" s="541"/>
      <c r="N12" s="540"/>
      <c r="O12" s="541"/>
      <c r="P12" s="540"/>
      <c r="Q12" s="540"/>
      <c r="R12" s="545"/>
      <c r="S12" s="549"/>
      <c r="T12" s="540"/>
      <c r="U12" s="541"/>
      <c r="V12" s="540"/>
      <c r="W12" s="541"/>
      <c r="X12" s="540"/>
      <c r="Y12" s="541"/>
      <c r="Z12" s="540"/>
      <c r="AA12" s="541"/>
      <c r="AB12" s="615"/>
      <c r="AC12" s="639">
        <f t="shared" si="0"/>
        <v>1</v>
      </c>
      <c r="AD12" s="552" t="str">
        <f t="shared" ref="AD12:AD48" si="2">B12</f>
        <v>КРУГЛЫЙ ЛЕС (НЕОБРАБОТАННЫЕ ЛЕСОМАТЕРИАЛЫ)</v>
      </c>
      <c r="AE12" s="558" t="s">
        <v>385</v>
      </c>
      <c r="AF12" s="893">
        <f>D12-(D13+D16)</f>
        <v>0</v>
      </c>
      <c r="AG12" s="893">
        <f t="shared" ref="AG12:AM12" si="3">E12-(E13+E16)</f>
        <v>0</v>
      </c>
      <c r="AH12" s="893">
        <f t="shared" si="3"/>
        <v>0</v>
      </c>
      <c r="AI12" s="893">
        <f t="shared" si="3"/>
        <v>0</v>
      </c>
      <c r="AJ12" s="893">
        <f t="shared" si="3"/>
        <v>0</v>
      </c>
      <c r="AK12" s="893">
        <f t="shared" si="3"/>
        <v>0</v>
      </c>
      <c r="AL12" s="893">
        <f t="shared" si="3"/>
        <v>0</v>
      </c>
      <c r="AM12" s="894">
        <f t="shared" si="3"/>
        <v>0</v>
      </c>
      <c r="AN12" s="165"/>
      <c r="AO12" s="166">
        <f t="shared" si="1"/>
        <v>1</v>
      </c>
      <c r="AP12" s="552" t="str">
        <f t="shared" ref="AP12:AP21" si="4">B12</f>
        <v>КРУГЛЫЙ ЛЕС (НЕОБРАБОТАННЫЕ ЛЕСОМАТЕРИАЛЫ)</v>
      </c>
      <c r="AQ12" s="558" t="s">
        <v>385</v>
      </c>
      <c r="AR12" s="167">
        <f>'CB1-Производство'!D13+'СВ2 | Первич. | Торговля'!D12-'СВ2 | Первич. | Торговля'!H12</f>
        <v>0</v>
      </c>
      <c r="AS12" s="167">
        <f>'CB1-Производство'!E13+'СВ2 | Первич. | Торговля'!F12-'СВ2 | Первич. | Торговля'!J12</f>
        <v>0</v>
      </c>
      <c r="AT12" s="107"/>
      <c r="AU12" s="70"/>
      <c r="AW12" s="37"/>
      <c r="AX12" s="166">
        <v>1</v>
      </c>
      <c r="AY12" s="164" t="s">
        <v>40</v>
      </c>
      <c r="AZ12" s="1267" t="s">
        <v>504</v>
      </c>
      <c r="BA12" s="64" t="str">
        <f>IF(ISTEXT(#REF!),IF(#REF!=0,"INTRA-EU","CHECK")," ")</f>
        <v xml:space="preserve"> </v>
      </c>
      <c r="BB12" s="64" t="str">
        <f>IF(ISTEXT(#REF!),IF(#REF!=0,"INTRA-EU","CHECK")," ")</f>
        <v xml:space="preserve"> </v>
      </c>
      <c r="BC12" s="64" t="str">
        <f>IF(ISTEXT(#REF!),IF(#REF!=0,"INTRA-EU","CHECK")," ")</f>
        <v xml:space="preserve"> </v>
      </c>
      <c r="BD12" s="65" t="str">
        <f>IF(ISTEXT(#REF!),IF(#REF!=0,"INTRA-EU","CHECK")," ")</f>
        <v xml:space="preserve"> </v>
      </c>
    </row>
    <row r="13" spans="1:56" s="3" customFormat="1" ht="15" customHeight="1" thickBot="1" x14ac:dyDescent="0.2">
      <c r="A13" s="140">
        <v>1.1000000000000001</v>
      </c>
      <c r="B13" s="786" t="s">
        <v>388</v>
      </c>
      <c r="C13" s="832" t="s">
        <v>503</v>
      </c>
      <c r="D13" s="302"/>
      <c r="E13" s="302"/>
      <c r="F13" s="302"/>
      <c r="G13" s="302"/>
      <c r="H13" s="787"/>
      <c r="I13" s="302"/>
      <c r="J13" s="302"/>
      <c r="K13" s="303"/>
      <c r="L13" s="546"/>
      <c r="M13" s="543"/>
      <c r="N13" s="542"/>
      <c r="O13" s="543"/>
      <c r="P13" s="542"/>
      <c r="Q13" s="542"/>
      <c r="R13" s="546"/>
      <c r="S13" s="550"/>
      <c r="T13" s="542"/>
      <c r="U13" s="543"/>
      <c r="V13" s="542"/>
      <c r="W13" s="543"/>
      <c r="X13" s="542"/>
      <c r="Y13" s="543"/>
      <c r="Z13" s="542"/>
      <c r="AA13" s="543"/>
      <c r="AB13" s="178"/>
      <c r="AC13" s="195">
        <f t="shared" si="0"/>
        <v>1.1000000000000001</v>
      </c>
      <c r="AD13" s="525" t="str">
        <f t="shared" si="2"/>
        <v>ТОПЛИВНАЯ ДРЕВЕСИНА (ВКЛЮЧАЯ ДРЕВЕСИНУ ДЛЯ ПРОИЗВОДСТВА ДРЕВЕСНОГО УГЛЯ)</v>
      </c>
      <c r="AE13" s="524" t="s">
        <v>385</v>
      </c>
      <c r="AF13" s="280">
        <f>D13-(D14+D15)</f>
        <v>0</v>
      </c>
      <c r="AG13" s="280">
        <f t="shared" ref="AG13:AM13" si="5">E13-(E14+E15)</f>
        <v>0</v>
      </c>
      <c r="AH13" s="280">
        <f t="shared" si="5"/>
        <v>0</v>
      </c>
      <c r="AI13" s="280">
        <f t="shared" si="5"/>
        <v>0</v>
      </c>
      <c r="AJ13" s="280">
        <f t="shared" si="5"/>
        <v>0</v>
      </c>
      <c r="AK13" s="280">
        <f t="shared" si="5"/>
        <v>0</v>
      </c>
      <c r="AL13" s="280">
        <f t="shared" si="5"/>
        <v>0</v>
      </c>
      <c r="AM13" s="640">
        <f t="shared" si="5"/>
        <v>0</v>
      </c>
      <c r="AN13" s="37"/>
      <c r="AO13" s="47">
        <f t="shared" si="1"/>
        <v>1.1000000000000001</v>
      </c>
      <c r="AP13" s="525" t="str">
        <f t="shared" si="4"/>
        <v>ТОПЛИВНАЯ ДРЕВЕСИНА (ВКЛЮЧАЯ ДРЕВЕСИНУ ДЛЯ ПРОИЗВОДСТВА ДРЕВЕСНОГО УГЛЯ)</v>
      </c>
      <c r="AQ13" s="524" t="s">
        <v>385</v>
      </c>
      <c r="AR13" s="168">
        <f>'CB1-Производство'!D14+'СВ2 | Первич. | Торговля'!D13-'СВ2 | Первич. | Торговля'!H13</f>
        <v>0</v>
      </c>
      <c r="AS13" s="169">
        <f>'CB1-Производство'!E14+'СВ2 | Первич. | Торговля'!F13-'СВ2 | Первич. | Торговля'!J13</f>
        <v>0</v>
      </c>
      <c r="AT13" s="106"/>
      <c r="AU13" s="60"/>
      <c r="AW13" s="37"/>
      <c r="AX13" s="47">
        <v>1.1000000000000001</v>
      </c>
      <c r="AY13" s="9" t="s">
        <v>505</v>
      </c>
      <c r="AZ13" s="1267" t="s">
        <v>504</v>
      </c>
      <c r="BA13" s="61" t="str">
        <f>IF(ISTEXT(#REF!),IF(#REF!=0,"INTRA-EU","CHECK")," ")</f>
        <v xml:space="preserve"> </v>
      </c>
      <c r="BB13" s="61" t="str">
        <f>IF(ISTEXT(#REF!),IF(#REF!=0,"INTRA-EU","CHECK")," ")</f>
        <v xml:space="preserve"> </v>
      </c>
      <c r="BC13" s="62" t="str">
        <f>IF(ISTEXT(#REF!),IF(#REF!=0,"INTRA-EU","CHECK")," ")</f>
        <v xml:space="preserve"> </v>
      </c>
      <c r="BD13" s="63" t="str">
        <f>IF(ISTEXT(#REF!),IF(#REF!=0,"INTRA-EU","CHECK")," ")</f>
        <v xml:space="preserve"> </v>
      </c>
    </row>
    <row r="14" spans="1:56" s="3" customFormat="1" ht="15" customHeight="1" x14ac:dyDescent="0.15">
      <c r="A14" s="140" t="s">
        <v>43</v>
      </c>
      <c r="B14" s="7" t="s">
        <v>390</v>
      </c>
      <c r="C14" s="832" t="s">
        <v>503</v>
      </c>
      <c r="D14" s="302"/>
      <c r="E14" s="302"/>
      <c r="F14" s="302"/>
      <c r="G14" s="303"/>
      <c r="H14" s="302"/>
      <c r="I14" s="302"/>
      <c r="J14" s="302"/>
      <c r="K14" s="303"/>
      <c r="L14" s="546"/>
      <c r="M14" s="543"/>
      <c r="N14" s="542"/>
      <c r="O14" s="543"/>
      <c r="P14" s="542"/>
      <c r="Q14" s="542"/>
      <c r="R14" s="546"/>
      <c r="S14" s="550"/>
      <c r="T14" s="542"/>
      <c r="U14" s="543"/>
      <c r="V14" s="542"/>
      <c r="W14" s="543"/>
      <c r="X14" s="542"/>
      <c r="Y14" s="543"/>
      <c r="Z14" s="542"/>
      <c r="AA14" s="543"/>
      <c r="AB14" s="178"/>
      <c r="AC14" s="195" t="str">
        <f t="shared" si="0"/>
        <v>1.1.C</v>
      </c>
      <c r="AD14" s="526" t="str">
        <f t="shared" si="2"/>
        <v>Хвойные породы</v>
      </c>
      <c r="AE14" s="553" t="s">
        <v>385</v>
      </c>
      <c r="AF14" s="281"/>
      <c r="AG14" s="281"/>
      <c r="AH14" s="281"/>
      <c r="AI14" s="281"/>
      <c r="AJ14" s="281"/>
      <c r="AK14" s="281"/>
      <c r="AL14" s="281"/>
      <c r="AM14" s="641"/>
      <c r="AN14" s="37"/>
      <c r="AO14" s="47" t="str">
        <f t="shared" si="1"/>
        <v>1.1.C</v>
      </c>
      <c r="AP14" s="526" t="str">
        <f t="shared" si="4"/>
        <v>Хвойные породы</v>
      </c>
      <c r="AQ14" s="553" t="s">
        <v>385</v>
      </c>
      <c r="AR14" s="168">
        <f>'CB1-Производство'!D15+'СВ2 | Первич. | Торговля'!D14-'СВ2 | Первич. | Торговля'!H14</f>
        <v>0</v>
      </c>
      <c r="AS14" s="169">
        <f>'CB1-Производство'!E15+'СВ2 | Первич. | Торговля'!F14-'СВ2 | Первич. | Торговля'!J14</f>
        <v>0</v>
      </c>
      <c r="AT14" s="106"/>
      <c r="AU14" s="60"/>
      <c r="AW14" s="37"/>
      <c r="AX14" s="47" t="s">
        <v>43</v>
      </c>
      <c r="AY14" s="7" t="s">
        <v>44</v>
      </c>
      <c r="AZ14" s="1267" t="s">
        <v>504</v>
      </c>
      <c r="BA14" s="64" t="str">
        <f>IF(ISTEXT(#REF!),IF(#REF!=0,"INTRA-EU","CHECK"),"")</f>
        <v/>
      </c>
      <c r="BB14" s="64" t="str">
        <f>IF(ISTEXT(#REF!),IF(#REF!=0,"INTRA-EU","CHECK")," ")</f>
        <v xml:space="preserve"> </v>
      </c>
      <c r="BC14" s="66" t="str">
        <f>IF(ISTEXT(#REF!),IF(#REF!=0,"INTRA-EU","CHECK")," ")</f>
        <v xml:space="preserve"> </v>
      </c>
      <c r="BD14" s="67" t="str">
        <f>IF(ISTEXT(#REF!),IF(#REF!=0,"INTRA-EU","CHECK")," ")</f>
        <v xml:space="preserve"> </v>
      </c>
    </row>
    <row r="15" spans="1:56" s="3" customFormat="1" ht="15" customHeight="1" x14ac:dyDescent="0.15">
      <c r="A15" s="140" t="s">
        <v>50</v>
      </c>
      <c r="B15" s="10" t="s">
        <v>392</v>
      </c>
      <c r="C15" s="832" t="s">
        <v>503</v>
      </c>
      <c r="D15" s="302"/>
      <c r="E15" s="302"/>
      <c r="F15" s="302"/>
      <c r="G15" s="303"/>
      <c r="H15" s="302"/>
      <c r="I15" s="302"/>
      <c r="J15" s="302"/>
      <c r="K15" s="303"/>
      <c r="L15" s="546"/>
      <c r="M15" s="543"/>
      <c r="N15" s="542"/>
      <c r="O15" s="543"/>
      <c r="P15" s="542"/>
      <c r="Q15" s="542"/>
      <c r="R15" s="546"/>
      <c r="S15" s="550"/>
      <c r="T15" s="542"/>
      <c r="U15" s="543"/>
      <c r="V15" s="542"/>
      <c r="W15" s="543"/>
      <c r="X15" s="542"/>
      <c r="Y15" s="543"/>
      <c r="Z15" s="542"/>
      <c r="AA15" s="543"/>
      <c r="AB15" s="178"/>
      <c r="AC15" s="195" t="str">
        <f t="shared" si="0"/>
        <v>1.1.NC</v>
      </c>
      <c r="AD15" s="526" t="str">
        <f t="shared" si="2"/>
        <v>Лиственные породы</v>
      </c>
      <c r="AE15" s="553" t="s">
        <v>385</v>
      </c>
      <c r="AF15" s="281"/>
      <c r="AG15" s="281"/>
      <c r="AH15" s="281"/>
      <c r="AI15" s="281"/>
      <c r="AJ15" s="281"/>
      <c r="AK15" s="281"/>
      <c r="AL15" s="281"/>
      <c r="AM15" s="641"/>
      <c r="AN15" s="37"/>
      <c r="AO15" s="47" t="str">
        <f t="shared" si="1"/>
        <v>1.1.NC</v>
      </c>
      <c r="AP15" s="526" t="str">
        <f t="shared" si="4"/>
        <v>Лиственные породы</v>
      </c>
      <c r="AQ15" s="553" t="s">
        <v>385</v>
      </c>
      <c r="AR15" s="168">
        <f>'CB1-Производство'!D16+'СВ2 | Первич. | Торговля'!D15-'СВ2 | Первич. | Торговля'!H15</f>
        <v>0</v>
      </c>
      <c r="AS15" s="169">
        <f>'CB1-Производство'!E16+'СВ2 | Первич. | Торговля'!F15-'СВ2 | Первич. | Торговля'!J15</f>
        <v>0</v>
      </c>
      <c r="AT15" s="106"/>
      <c r="AU15" s="60"/>
      <c r="AW15" s="37"/>
      <c r="AX15" s="47" t="s">
        <v>50</v>
      </c>
      <c r="AY15" s="7" t="s">
        <v>51</v>
      </c>
      <c r="AZ15" s="1267" t="s">
        <v>504</v>
      </c>
      <c r="BA15" s="68" t="str">
        <f>IF(ISTEXT(#REF!),IF(#REF!=0,"INTRA-EU","CHECK")," ")</f>
        <v xml:space="preserve"> </v>
      </c>
      <c r="BB15" s="68" t="str">
        <f>IF(ISTEXT(#REF!),IF(#REF!=0,"INTRA-EU","CHECK")," ")</f>
        <v xml:space="preserve"> </v>
      </c>
      <c r="BC15" s="68" t="str">
        <f>IF(ISTEXT(#REF!),IF(#REF!=0,"INTRA-EU","CHECK")," ")</f>
        <v xml:space="preserve"> </v>
      </c>
      <c r="BD15" s="69" t="str">
        <f>IF(ISTEXT(#REF!),IF(#REF!=0,"INTRA-EU","CHECK")," ")</f>
        <v xml:space="preserve"> </v>
      </c>
    </row>
    <row r="16" spans="1:56" s="3" customFormat="1" ht="15" customHeight="1" x14ac:dyDescent="0.15">
      <c r="A16" s="140">
        <v>1.2</v>
      </c>
      <c r="B16" s="9" t="s">
        <v>394</v>
      </c>
      <c r="C16" s="832" t="s">
        <v>503</v>
      </c>
      <c r="D16" s="307"/>
      <c r="E16" s="307"/>
      <c r="F16" s="307"/>
      <c r="G16" s="307"/>
      <c r="H16" s="775"/>
      <c r="I16" s="776"/>
      <c r="J16" s="776"/>
      <c r="K16" s="783"/>
      <c r="L16" s="546"/>
      <c r="M16" s="543"/>
      <c r="N16" s="542"/>
      <c r="O16" s="543"/>
      <c r="P16" s="542"/>
      <c r="Q16" s="542"/>
      <c r="R16" s="546"/>
      <c r="S16" s="550"/>
      <c r="T16" s="542"/>
      <c r="U16" s="543"/>
      <c r="V16" s="542"/>
      <c r="W16" s="543"/>
      <c r="X16" s="542"/>
      <c r="Y16" s="543"/>
      <c r="Z16" s="542"/>
      <c r="AA16" s="543"/>
      <c r="AB16" s="178"/>
      <c r="AC16" s="195">
        <f t="shared" si="0"/>
        <v>1.2</v>
      </c>
      <c r="AD16" s="525" t="str">
        <f t="shared" si="2"/>
        <v>ДЕЛОВОЙ КРУГЛЫЙ ЛЕС</v>
      </c>
      <c r="AE16" s="554" t="s">
        <v>385</v>
      </c>
      <c r="AF16" s="282">
        <f>D16-(D17+D18)</f>
        <v>0</v>
      </c>
      <c r="AG16" s="282">
        <f t="shared" ref="AG16:AM16" si="6">E16-(E17+E18)</f>
        <v>0</v>
      </c>
      <c r="AH16" s="282">
        <f t="shared" si="6"/>
        <v>0</v>
      </c>
      <c r="AI16" s="282">
        <f t="shared" si="6"/>
        <v>0</v>
      </c>
      <c r="AJ16" s="282">
        <f t="shared" si="6"/>
        <v>0</v>
      </c>
      <c r="AK16" s="282">
        <f t="shared" si="6"/>
        <v>0</v>
      </c>
      <c r="AL16" s="282">
        <f t="shared" si="6"/>
        <v>0</v>
      </c>
      <c r="AM16" s="642">
        <f t="shared" si="6"/>
        <v>0</v>
      </c>
      <c r="AN16" s="165"/>
      <c r="AO16" s="47">
        <f t="shared" si="1"/>
        <v>1.2</v>
      </c>
      <c r="AP16" s="525" t="str">
        <f t="shared" si="4"/>
        <v>ДЕЛОВОЙ КРУГЛЫЙ ЛЕС</v>
      </c>
      <c r="AQ16" s="554" t="s">
        <v>385</v>
      </c>
      <c r="AR16" s="168">
        <f>'CB1-Производство'!D17+'СВ2 | Первич. | Торговля'!D16-'СВ2 | Первич. | Торговля'!H16</f>
        <v>0</v>
      </c>
      <c r="AS16" s="169">
        <f>'CB1-Производство'!E17+'СВ2 | Первич. | Торговля'!F16-'СВ2 | Первич. | Торговля'!J16</f>
        <v>0</v>
      </c>
      <c r="AT16" s="106"/>
      <c r="AU16" s="60"/>
      <c r="AW16" s="37"/>
      <c r="AX16" s="47">
        <v>1.2</v>
      </c>
      <c r="AY16" s="9" t="s">
        <v>55</v>
      </c>
      <c r="AZ16" s="1267" t="s">
        <v>504</v>
      </c>
      <c r="BA16" s="68" t="str">
        <f>IF(ISTEXT(#REF!),IF(#REF!=0,"INTRA-EU","CHECK")," ")</f>
        <v xml:space="preserve"> </v>
      </c>
      <c r="BB16" s="68" t="str">
        <f>IF(ISTEXT(#REF!),IF(#REF!=0,"INTRA-EU","CHECK")," ")</f>
        <v xml:space="preserve"> </v>
      </c>
      <c r="BC16" s="68" t="str">
        <f>IF(ISTEXT(#REF!),IF(#REF!=0,"INTRA-EU","CHECK")," ")</f>
        <v xml:space="preserve"> </v>
      </c>
      <c r="BD16" s="69" t="str">
        <f>IF(ISTEXT(#REF!),IF(#REF!=0,"INTRA-EU","CHECK")," ")</f>
        <v xml:space="preserve"> </v>
      </c>
    </row>
    <row r="17" spans="1:56" s="3" customFormat="1" ht="15" customHeight="1" x14ac:dyDescent="0.15">
      <c r="A17" s="140" t="s">
        <v>56</v>
      </c>
      <c r="B17" s="7" t="s">
        <v>390</v>
      </c>
      <c r="C17" s="832" t="s">
        <v>503</v>
      </c>
      <c r="D17" s="302"/>
      <c r="E17" s="302"/>
      <c r="F17" s="302"/>
      <c r="G17" s="303"/>
      <c r="H17" s="302"/>
      <c r="I17" s="302"/>
      <c r="J17" s="302"/>
      <c r="K17" s="303"/>
      <c r="L17" s="546"/>
      <c r="M17" s="543"/>
      <c r="N17" s="542"/>
      <c r="O17" s="543"/>
      <c r="P17" s="542"/>
      <c r="Q17" s="542"/>
      <c r="R17" s="546"/>
      <c r="S17" s="550"/>
      <c r="T17" s="542"/>
      <c r="U17" s="543"/>
      <c r="V17" s="542"/>
      <c r="W17" s="543"/>
      <c r="X17" s="542"/>
      <c r="Y17" s="543"/>
      <c r="Z17" s="542"/>
      <c r="AA17" s="543"/>
      <c r="AB17" s="178"/>
      <c r="AC17" s="195" t="str">
        <f t="shared" si="0"/>
        <v>1.2.C</v>
      </c>
      <c r="AD17" s="526" t="str">
        <f t="shared" si="2"/>
        <v>Хвойные породы</v>
      </c>
      <c r="AE17" s="553" t="s">
        <v>385</v>
      </c>
      <c r="AF17" s="281"/>
      <c r="AG17" s="281"/>
      <c r="AH17" s="281"/>
      <c r="AI17" s="281"/>
      <c r="AJ17" s="281"/>
      <c r="AK17" s="281"/>
      <c r="AL17" s="281"/>
      <c r="AM17" s="641"/>
      <c r="AN17" s="37"/>
      <c r="AO17" s="47" t="str">
        <f t="shared" si="1"/>
        <v>1.2.C</v>
      </c>
      <c r="AP17" s="526" t="str">
        <f t="shared" si="4"/>
        <v>Хвойные породы</v>
      </c>
      <c r="AQ17" s="553" t="s">
        <v>385</v>
      </c>
      <c r="AR17" s="168">
        <f>'CB1-Производство'!D18+'СВ2 | Первич. | Торговля'!D17-'СВ2 | Первич. | Торговля'!H17</f>
        <v>0</v>
      </c>
      <c r="AS17" s="169">
        <f>'CB1-Производство'!E18+'СВ2 | Первич. | Торговля'!F17-'СВ2 | Первич. | Торговля'!J17</f>
        <v>0</v>
      </c>
      <c r="AT17" s="106"/>
      <c r="AU17" s="60"/>
      <c r="AW17" s="37"/>
      <c r="AX17" s="47" t="s">
        <v>56</v>
      </c>
      <c r="AY17" s="7" t="s">
        <v>44</v>
      </c>
      <c r="AZ17" s="1267" t="s">
        <v>504</v>
      </c>
      <c r="BA17" s="68" t="str">
        <f>IF(ISTEXT(#REF!),IF(#REF!=0,"INTRA-EU","CHECK")," ")</f>
        <v xml:space="preserve"> </v>
      </c>
      <c r="BB17" s="68" t="str">
        <f>IF(ISTEXT(#REF!),IF(#REF!=0,"INTRA-EU","CHECK")," ")</f>
        <v xml:space="preserve"> </v>
      </c>
      <c r="BC17" s="68" t="str">
        <f>IF(ISTEXT(#REF!),IF(#REF!=0,"INTRA-EU","CHECK")," ")</f>
        <v xml:space="preserve"> </v>
      </c>
      <c r="BD17" s="69" t="str">
        <f>IF(ISTEXT(#REF!),IF(#REF!=0,"INTRA-EU","CHECK")," ")</f>
        <v xml:space="preserve"> </v>
      </c>
    </row>
    <row r="18" spans="1:56" s="3" customFormat="1" ht="15" customHeight="1" x14ac:dyDescent="0.15">
      <c r="A18" s="140" t="s">
        <v>65</v>
      </c>
      <c r="B18" s="7" t="s">
        <v>392</v>
      </c>
      <c r="C18" s="832" t="s">
        <v>503</v>
      </c>
      <c r="D18" s="302"/>
      <c r="E18" s="302"/>
      <c r="F18" s="302"/>
      <c r="G18" s="303"/>
      <c r="H18" s="302"/>
      <c r="I18" s="302"/>
      <c r="J18" s="302"/>
      <c r="K18" s="303"/>
      <c r="L18" s="546"/>
      <c r="M18" s="543"/>
      <c r="N18" s="542"/>
      <c r="O18" s="543"/>
      <c r="P18" s="542"/>
      <c r="Q18" s="542"/>
      <c r="R18" s="546"/>
      <c r="S18" s="550"/>
      <c r="T18" s="542"/>
      <c r="U18" s="543"/>
      <c r="V18" s="542"/>
      <c r="W18" s="543"/>
      <c r="X18" s="542"/>
      <c r="Y18" s="543"/>
      <c r="Z18" s="542"/>
      <c r="AA18" s="543"/>
      <c r="AB18" s="178"/>
      <c r="AC18" s="195" t="str">
        <f t="shared" si="0"/>
        <v>1.2.NC</v>
      </c>
      <c r="AD18" s="526" t="str">
        <f t="shared" si="2"/>
        <v>Лиственные породы</v>
      </c>
      <c r="AE18" s="553" t="s">
        <v>385</v>
      </c>
      <c r="AF18" s="281"/>
      <c r="AG18" s="281"/>
      <c r="AH18" s="281"/>
      <c r="AI18" s="281"/>
      <c r="AJ18" s="281"/>
      <c r="AK18" s="281"/>
      <c r="AL18" s="281"/>
      <c r="AM18" s="641"/>
      <c r="AN18" s="37"/>
      <c r="AO18" s="47" t="str">
        <f t="shared" si="1"/>
        <v>1.2.NC</v>
      </c>
      <c r="AP18" s="526" t="str">
        <f t="shared" si="4"/>
        <v>Лиственные породы</v>
      </c>
      <c r="AQ18" s="553" t="s">
        <v>385</v>
      </c>
      <c r="AR18" s="168">
        <f>'CB1-Производство'!D19+'СВ2 | Первич. | Торговля'!D18-'СВ2 | Первич. | Торговля'!H18</f>
        <v>0</v>
      </c>
      <c r="AS18" s="169">
        <f>'CB1-Производство'!E19+'СВ2 | Первич. | Торговля'!F18-'СВ2 | Первич. | Торговля'!J18</f>
        <v>0</v>
      </c>
      <c r="AT18" s="106"/>
      <c r="AU18" s="60"/>
      <c r="AW18" s="37"/>
      <c r="AX18" s="47" t="s">
        <v>65</v>
      </c>
      <c r="AY18" s="7" t="s">
        <v>51</v>
      </c>
      <c r="AZ18" s="15" t="s">
        <v>506</v>
      </c>
      <c r="BA18" s="68" t="str">
        <f>IF(ISTEXT(#REF!),IF(#REF!=0,"INTRA-EU","CHECK")," ")</f>
        <v xml:space="preserve"> </v>
      </c>
      <c r="BB18" s="68" t="str">
        <f>IF(ISTEXT(#REF!),IF(#REF!=0,"INTRA-EU","CHECK")," ")</f>
        <v xml:space="preserve"> </v>
      </c>
      <c r="BC18" s="68" t="str">
        <f>IF(ISTEXT(#REF!),IF(#REF!=0,"INTRA-EU","CHECK")," ")</f>
        <v xml:space="preserve"> </v>
      </c>
      <c r="BD18" s="69" t="str">
        <f>IF(ISTEXT(#REF!),IF(#REF!=0,"INTRA-EU","CHECK")," ")</f>
        <v xml:space="preserve"> </v>
      </c>
    </row>
    <row r="19" spans="1:56" s="3" customFormat="1" ht="15" customHeight="1" x14ac:dyDescent="0.15">
      <c r="A19" s="141" t="s">
        <v>66</v>
      </c>
      <c r="B19" s="17" t="s">
        <v>507</v>
      </c>
      <c r="C19" s="832" t="s">
        <v>503</v>
      </c>
      <c r="D19" s="302"/>
      <c r="E19" s="302"/>
      <c r="F19" s="302"/>
      <c r="G19" s="303"/>
      <c r="H19" s="302"/>
      <c r="I19" s="302"/>
      <c r="J19" s="302"/>
      <c r="K19" s="303"/>
      <c r="L19" s="546"/>
      <c r="M19" s="543"/>
      <c r="N19" s="542"/>
      <c r="O19" s="543"/>
      <c r="P19" s="542"/>
      <c r="Q19" s="542"/>
      <c r="R19" s="546"/>
      <c r="S19" s="550"/>
      <c r="T19" s="542"/>
      <c r="U19" s="543"/>
      <c r="V19" s="542"/>
      <c r="W19" s="543"/>
      <c r="X19" s="542"/>
      <c r="Y19" s="543"/>
      <c r="Z19" s="542"/>
      <c r="AA19" s="543"/>
      <c r="AB19" s="178"/>
      <c r="AC19" s="195" t="str">
        <f t="shared" si="0"/>
        <v>1.2.NC.T</v>
      </c>
      <c r="AD19" s="527" t="s">
        <v>508</v>
      </c>
      <c r="AE19" s="524" t="s">
        <v>385</v>
      </c>
      <c r="AF19" s="283"/>
      <c r="AG19" s="283"/>
      <c r="AH19" s="283"/>
      <c r="AI19" s="283"/>
      <c r="AJ19" s="283"/>
      <c r="AK19" s="283"/>
      <c r="AL19" s="283"/>
      <c r="AM19" s="643"/>
      <c r="AN19" s="37"/>
      <c r="AO19" s="48" t="str">
        <f t="shared" si="1"/>
        <v>1.2.NC.T</v>
      </c>
      <c r="AP19" s="527" t="s">
        <v>508</v>
      </c>
      <c r="AQ19" s="524" t="s">
        <v>385</v>
      </c>
      <c r="AR19" s="168">
        <f>'CB1-Производство'!D20+'СВ2 | Первич. | Торговля'!D19-'СВ2 | Первич. | Торговля'!H19</f>
        <v>0</v>
      </c>
      <c r="AS19" s="169">
        <f>'CB1-Производство'!E20+'СВ2 | Первич. | Торговля'!F19-'СВ2 | Первич. | Торговля'!J19</f>
        <v>0</v>
      </c>
      <c r="AT19" s="106"/>
      <c r="AU19" s="60"/>
      <c r="AW19" s="37"/>
      <c r="AX19" s="48" t="s">
        <v>66</v>
      </c>
      <c r="AY19" s="8" t="s">
        <v>509</v>
      </c>
      <c r="AZ19" s="110" t="s">
        <v>510</v>
      </c>
      <c r="BA19" s="68" t="str">
        <f>IF(ISTEXT(#REF!),IF(#REF!=0,"INTRA-EU","CHECK")," ")</f>
        <v xml:space="preserve"> </v>
      </c>
      <c r="BB19" s="68" t="str">
        <f>IF(ISTEXT(#REF!),IF(#REF!=0,"INTRA-EU","CHECK")," ")</f>
        <v xml:space="preserve"> </v>
      </c>
      <c r="BC19" s="68" t="str">
        <f>IF(ISTEXT(#REF!),IF(#REF!=0,"INTRA-EU","CHECK")," ")</f>
        <v xml:space="preserve"> </v>
      </c>
      <c r="BD19" s="69" t="str">
        <f>IF(ISTEXT(#REF!),IF(#REF!=0,"INTRA-EU","CHECK")," ")</f>
        <v xml:space="preserve"> </v>
      </c>
    </row>
    <row r="20" spans="1:56" s="3" customFormat="1" ht="15" customHeight="1" x14ac:dyDescent="0.15">
      <c r="A20" s="137">
        <v>2</v>
      </c>
      <c r="B20" s="170" t="s">
        <v>414</v>
      </c>
      <c r="C20" s="831" t="s">
        <v>415</v>
      </c>
      <c r="D20" s="300"/>
      <c r="E20" s="300"/>
      <c r="F20" s="300"/>
      <c r="G20" s="301"/>
      <c r="H20" s="300"/>
      <c r="I20" s="300"/>
      <c r="J20" s="300"/>
      <c r="K20" s="301"/>
      <c r="L20" s="545"/>
      <c r="M20" s="541"/>
      <c r="N20" s="540"/>
      <c r="O20" s="541"/>
      <c r="P20" s="540"/>
      <c r="Q20" s="540"/>
      <c r="R20" s="545"/>
      <c r="S20" s="549"/>
      <c r="T20" s="540"/>
      <c r="U20" s="541"/>
      <c r="V20" s="540"/>
      <c r="W20" s="541"/>
      <c r="X20" s="540"/>
      <c r="Y20" s="541"/>
      <c r="Z20" s="540"/>
      <c r="AA20" s="541"/>
      <c r="AB20" s="178"/>
      <c r="AC20" s="644">
        <f t="shared" si="0"/>
        <v>2</v>
      </c>
      <c r="AD20" s="555" t="str">
        <f t="shared" si="2"/>
        <v>ДРЕВЕСНЫЙ УГОЛЬ</v>
      </c>
      <c r="AE20" s="843" t="s">
        <v>415</v>
      </c>
      <c r="AF20" s="138"/>
      <c r="AG20" s="138"/>
      <c r="AH20" s="138"/>
      <c r="AI20" s="138"/>
      <c r="AJ20" s="138"/>
      <c r="AK20" s="138"/>
      <c r="AL20" s="138"/>
      <c r="AM20" s="645"/>
      <c r="AN20" s="37"/>
      <c r="AO20" s="171">
        <f t="shared" si="1"/>
        <v>2</v>
      </c>
      <c r="AP20" s="555" t="str">
        <f t="shared" si="4"/>
        <v>ДРЕВЕСНЫЙ УГОЛЬ</v>
      </c>
      <c r="AQ20" s="843" t="s">
        <v>415</v>
      </c>
      <c r="AR20" s="172">
        <f>'CB1-Производство'!D31+'СВ2 | Первич. | Торговля'!D20-'СВ2 | Первич. | Торговля'!H20</f>
        <v>0</v>
      </c>
      <c r="AS20" s="172">
        <f>'CB1-Производство'!E31+'СВ2 | Первич. | Торговля'!F20-'СВ2 | Первич. | Торговля'!J20</f>
        <v>0</v>
      </c>
      <c r="AT20" s="106"/>
      <c r="AU20" s="60"/>
      <c r="AW20" s="37"/>
      <c r="AX20" s="171">
        <v>2</v>
      </c>
      <c r="AY20" s="170" t="s">
        <v>105</v>
      </c>
      <c r="AZ20" s="110" t="s">
        <v>510</v>
      </c>
      <c r="BA20" s="68" t="str">
        <f>IF(ISTEXT(#REF!),IF(#REF!=0,"INTRA-EU","CHECK")," ")</f>
        <v xml:space="preserve"> </v>
      </c>
      <c r="BB20" s="68" t="str">
        <f>IF(ISTEXT(#REF!),IF(#REF!=0,"INTRA-EU","CHECK")," ")</f>
        <v xml:space="preserve"> </v>
      </c>
      <c r="BC20" s="68" t="str">
        <f>IF(ISTEXT(#REF!),IF(#REF!=0,"INTRA-EU","CHECK")," ")</f>
        <v xml:space="preserve"> </v>
      </c>
      <c r="BD20" s="69" t="str">
        <f>IF(ISTEXT(#REF!),IF(#REF!=0,"INTRA-EU","CHECK")," ")</f>
        <v xml:space="preserve"> </v>
      </c>
    </row>
    <row r="21" spans="1:56" s="3" customFormat="1" ht="15" customHeight="1" x14ac:dyDescent="0.15">
      <c r="A21" s="142">
        <v>3</v>
      </c>
      <c r="B21" s="173" t="s">
        <v>416</v>
      </c>
      <c r="C21" s="831" t="s">
        <v>511</v>
      </c>
      <c r="D21" s="300"/>
      <c r="E21" s="300"/>
      <c r="F21" s="300"/>
      <c r="G21" s="301"/>
      <c r="H21" s="300"/>
      <c r="I21" s="300"/>
      <c r="J21" s="300"/>
      <c r="K21" s="301"/>
      <c r="L21" s="545"/>
      <c r="M21" s="541"/>
      <c r="N21" s="540"/>
      <c r="O21" s="541"/>
      <c r="P21" s="540"/>
      <c r="Q21" s="540"/>
      <c r="R21" s="545"/>
      <c r="S21" s="549"/>
      <c r="T21" s="540"/>
      <c r="U21" s="541"/>
      <c r="V21" s="540"/>
      <c r="W21" s="541"/>
      <c r="X21" s="540"/>
      <c r="Y21" s="541"/>
      <c r="Z21" s="540"/>
      <c r="AA21" s="541"/>
      <c r="AB21" s="178"/>
      <c r="AC21" s="646">
        <f t="shared" si="0"/>
        <v>3</v>
      </c>
      <c r="AD21" s="556" t="str">
        <f t="shared" si="2"/>
        <v>ДРЕВЕСНАЯ ЩЕПА, СТРУЖКА И ОТХОДЫ</v>
      </c>
      <c r="AE21" s="843" t="s">
        <v>418</v>
      </c>
      <c r="AF21" s="284">
        <f>D21-(D22+D23)</f>
        <v>0</v>
      </c>
      <c r="AG21" s="284">
        <f t="shared" ref="AG21:AM21" si="7">E21-(E22+E23)</f>
        <v>0</v>
      </c>
      <c r="AH21" s="284">
        <f t="shared" si="7"/>
        <v>0</v>
      </c>
      <c r="AI21" s="284">
        <f t="shared" si="7"/>
        <v>0</v>
      </c>
      <c r="AJ21" s="284">
        <f t="shared" si="7"/>
        <v>0</v>
      </c>
      <c r="AK21" s="284">
        <f t="shared" si="7"/>
        <v>0</v>
      </c>
      <c r="AL21" s="284">
        <f t="shared" si="7"/>
        <v>0</v>
      </c>
      <c r="AM21" s="647">
        <f t="shared" si="7"/>
        <v>0</v>
      </c>
      <c r="AN21" s="37"/>
      <c r="AO21" s="174">
        <f t="shared" si="1"/>
        <v>3</v>
      </c>
      <c r="AP21" s="556" t="str">
        <f t="shared" si="4"/>
        <v>ДРЕВЕСНАЯ ЩЕПА, СТРУЖКА И ОТХОДЫ</v>
      </c>
      <c r="AQ21" s="843" t="s">
        <v>418</v>
      </c>
      <c r="AR21" s="172">
        <f>'CB1-Производство'!D32+'СВ2 | Первич. | Торговля'!D21-'СВ2 | Первич. | Торговля'!H21</f>
        <v>0</v>
      </c>
      <c r="AS21" s="172">
        <f>'CB1-Производство'!E32+'СВ2 | Первич. | Торговля'!F21-'СВ2 | Первич. | Торговля'!J21</f>
        <v>0</v>
      </c>
      <c r="AT21" s="106"/>
      <c r="AU21" s="60"/>
      <c r="AW21" s="37"/>
      <c r="AX21" s="174">
        <v>3</v>
      </c>
      <c r="AY21" s="173" t="s">
        <v>110</v>
      </c>
      <c r="AZ21" s="111" t="s">
        <v>510</v>
      </c>
      <c r="BA21" s="68" t="str">
        <f>IF(ISTEXT(#REF!),IF(#REF!=0,"INTRA-EU","CHECK")," ")</f>
        <v xml:space="preserve"> </v>
      </c>
      <c r="BB21" s="68" t="str">
        <f>IF(ISTEXT(#REF!),IF(#REF!=0,"INTRA-EU","CHECK")," ")</f>
        <v xml:space="preserve"> </v>
      </c>
      <c r="BC21" s="68" t="str">
        <f>IF(ISTEXT(#REF!),IF(#REF!=0,"INTRA-EU","CHECK")," ")</f>
        <v xml:space="preserve"> </v>
      </c>
      <c r="BD21" s="69" t="str">
        <f>IF(ISTEXT(#REF!),IF(#REF!=0,"INTRA-EU","CHECK")," ")</f>
        <v xml:space="preserve"> </v>
      </c>
    </row>
    <row r="22" spans="1:56" s="3" customFormat="1" ht="15" customHeight="1" x14ac:dyDescent="0.15">
      <c r="A22" s="143" t="s">
        <v>112</v>
      </c>
      <c r="B22" s="9" t="s">
        <v>419</v>
      </c>
      <c r="C22" s="832" t="s">
        <v>511</v>
      </c>
      <c r="D22" s="302"/>
      <c r="E22" s="302"/>
      <c r="F22" s="302"/>
      <c r="G22" s="303"/>
      <c r="H22" s="302"/>
      <c r="I22" s="302"/>
      <c r="J22" s="302"/>
      <c r="K22" s="303"/>
      <c r="L22" s="546"/>
      <c r="M22" s="543"/>
      <c r="N22" s="542"/>
      <c r="O22" s="543"/>
      <c r="P22" s="542"/>
      <c r="Q22" s="542"/>
      <c r="R22" s="546"/>
      <c r="S22" s="550"/>
      <c r="T22" s="542"/>
      <c r="U22" s="543"/>
      <c r="V22" s="542"/>
      <c r="W22" s="543"/>
      <c r="X22" s="542"/>
      <c r="Y22" s="543"/>
      <c r="Z22" s="542"/>
      <c r="AA22" s="543"/>
      <c r="AB22" s="178"/>
      <c r="AC22" s="648" t="str">
        <f t="shared" si="0"/>
        <v>3.1</v>
      </c>
      <c r="AD22" s="626" t="str">
        <f t="shared" si="2"/>
        <v>ДРЕВЕСНАЯ ЩЕПА И СТРУЖКА</v>
      </c>
      <c r="AE22" s="844" t="s">
        <v>418</v>
      </c>
      <c r="AF22" s="281"/>
      <c r="AG22" s="281"/>
      <c r="AH22" s="281"/>
      <c r="AI22" s="281"/>
      <c r="AJ22" s="281"/>
      <c r="AK22" s="281"/>
      <c r="AL22" s="281"/>
      <c r="AM22" s="641"/>
      <c r="AN22" s="37" t="s">
        <v>6</v>
      </c>
      <c r="AO22" s="47" t="str">
        <f t="shared" si="1"/>
        <v>3.1</v>
      </c>
      <c r="AP22" s="525" t="str">
        <f t="shared" ref="AP22:AP58" si="8">B22</f>
        <v>ДРЕВЕСНАЯ ЩЕПА И СТРУЖКА</v>
      </c>
      <c r="AQ22" s="844" t="s">
        <v>418</v>
      </c>
      <c r="AR22" s="169">
        <f>'CB1-Производство'!D33+'СВ2 | Первич. | Торговля'!D22-'СВ2 | Первич. | Торговля'!H22</f>
        <v>0</v>
      </c>
      <c r="AS22" s="169">
        <f>'CB1-Производство'!E33+'СВ2 | Первич. | Торговля'!F22-'СВ2 | Первич. | Торговля'!J22</f>
        <v>0</v>
      </c>
      <c r="AT22" s="106"/>
      <c r="AU22" s="60"/>
      <c r="AW22" s="37"/>
      <c r="AX22" s="47" t="s">
        <v>112</v>
      </c>
      <c r="AY22" s="9" t="s">
        <v>113</v>
      </c>
      <c r="AZ22" s="110" t="s">
        <v>132</v>
      </c>
      <c r="BA22" s="68" t="str">
        <f>IF(ISTEXT(#REF!),IF(#REF!=0,"INTRA-EU","CHECK")," ")</f>
        <v xml:space="preserve"> </v>
      </c>
      <c r="BB22" s="68" t="str">
        <f>IF(ISTEXT(#REF!),IF(#REF!=0,"INTRA-EU","CHECK")," ")</f>
        <v xml:space="preserve"> </v>
      </c>
      <c r="BC22" s="68" t="str">
        <f>IF(ISTEXT(#REF!),IF(#REF!=0,"INTRA-EU","CHECK")," ")</f>
        <v xml:space="preserve"> </v>
      </c>
      <c r="BD22" s="69" t="str">
        <f>IF(ISTEXT(#REF!),IF(#REF!=0,"INTRA-EU","CHECK")," ")</f>
        <v xml:space="preserve"> </v>
      </c>
    </row>
    <row r="23" spans="1:56" s="3" customFormat="1" ht="15" customHeight="1" x14ac:dyDescent="0.15">
      <c r="A23" s="143" t="s">
        <v>121</v>
      </c>
      <c r="B23" s="9" t="s">
        <v>420</v>
      </c>
      <c r="C23" s="832" t="s">
        <v>511</v>
      </c>
      <c r="D23" s="302"/>
      <c r="E23" s="302"/>
      <c r="F23" s="302"/>
      <c r="G23" s="303"/>
      <c r="H23" s="302"/>
      <c r="I23" s="302"/>
      <c r="J23" s="302"/>
      <c r="K23" s="303"/>
      <c r="L23" s="546"/>
      <c r="M23" s="543"/>
      <c r="N23" s="542"/>
      <c r="O23" s="543"/>
      <c r="P23" s="542"/>
      <c r="Q23" s="542"/>
      <c r="R23" s="546"/>
      <c r="S23" s="550"/>
      <c r="T23" s="542"/>
      <c r="U23" s="543"/>
      <c r="V23" s="542"/>
      <c r="W23" s="543"/>
      <c r="X23" s="542"/>
      <c r="Y23" s="543"/>
      <c r="Z23" s="542"/>
      <c r="AA23" s="543"/>
      <c r="AB23" s="178"/>
      <c r="AC23" s="195" t="str">
        <f t="shared" si="0"/>
        <v>3.2</v>
      </c>
      <c r="AD23" s="529" t="str">
        <f t="shared" si="2"/>
        <v>ДРЕВЕСНЫЕ ОТХОДЫ (ВКЛЮЧАЯ ДРЕВЕСИНУ ДЛЯ АГЛОМЕРАТОВ)</v>
      </c>
      <c r="AE23" s="844" t="s">
        <v>418</v>
      </c>
      <c r="AF23" s="281"/>
      <c r="AG23" s="281"/>
      <c r="AH23" s="281"/>
      <c r="AI23" s="281"/>
      <c r="AJ23" s="281"/>
      <c r="AK23" s="281"/>
      <c r="AL23" s="281"/>
      <c r="AM23" s="641"/>
      <c r="AN23" s="37"/>
      <c r="AO23" s="47" t="str">
        <f t="shared" si="1"/>
        <v>3.2</v>
      </c>
      <c r="AP23" s="525" t="str">
        <f t="shared" si="8"/>
        <v>ДРЕВЕСНЫЕ ОТХОДЫ (ВКЛЮЧАЯ ДРЕВЕСИНУ ДЛЯ АГЛОМЕРАТОВ)</v>
      </c>
      <c r="AQ23" s="844" t="s">
        <v>418</v>
      </c>
      <c r="AR23" s="169">
        <f>'CB1-Производство'!D34+'СВ2 | Первич. | Торговля'!D23-'СВ2 | Первич. | Торговля'!H23</f>
        <v>0</v>
      </c>
      <c r="AS23" s="169">
        <f>'CB1-Производство'!E34+'СВ2 | Первич. | Торговля'!F23-'СВ2 | Первич. | Торговля'!J23</f>
        <v>0</v>
      </c>
      <c r="AT23" s="106"/>
      <c r="AU23" s="60"/>
      <c r="AW23" s="37"/>
      <c r="AX23" s="47" t="s">
        <v>121</v>
      </c>
      <c r="AY23" s="9" t="s">
        <v>512</v>
      </c>
      <c r="AZ23" s="110" t="s">
        <v>132</v>
      </c>
      <c r="BA23" s="68" t="str">
        <f>IF(ISTEXT(#REF!),IF(#REF!=0,"INTRA-EU","CHECK")," ")</f>
        <v xml:space="preserve"> </v>
      </c>
      <c r="BB23" s="68" t="str">
        <f>IF(ISTEXT(#REF!),IF(#REF!=0,"INTRA-EU","CHECK")," ")</f>
        <v xml:space="preserve"> </v>
      </c>
      <c r="BC23" s="68" t="str">
        <f>IF(ISTEXT(#REF!),IF(#REF!=0,"INTRA-EU","CHECK")," ")</f>
        <v xml:space="preserve"> </v>
      </c>
      <c r="BD23" s="69" t="str">
        <f>IF(ISTEXT(#REF!),IF(#REF!=0,"INTRA-EU","CHECK")," ")</f>
        <v xml:space="preserve"> </v>
      </c>
    </row>
    <row r="24" spans="1:56" s="3" customFormat="1" ht="15" customHeight="1" x14ac:dyDescent="0.15">
      <c r="A24" s="1310" t="s">
        <v>128</v>
      </c>
      <c r="B24" s="17" t="s">
        <v>513</v>
      </c>
      <c r="C24" s="832" t="s">
        <v>511</v>
      </c>
      <c r="D24" s="302"/>
      <c r="E24" s="302"/>
      <c r="F24" s="302"/>
      <c r="G24" s="303"/>
      <c r="H24" s="302"/>
      <c r="I24" s="302"/>
      <c r="J24" s="302"/>
      <c r="K24" s="303"/>
      <c r="L24" s="546"/>
      <c r="M24" s="543"/>
      <c r="N24" s="542"/>
      <c r="O24" s="543"/>
      <c r="P24" s="542"/>
      <c r="Q24" s="542"/>
      <c r="R24" s="546"/>
      <c r="S24" s="550"/>
      <c r="T24" s="542"/>
      <c r="U24" s="543"/>
      <c r="V24" s="542"/>
      <c r="W24" s="543"/>
      <c r="X24" s="542"/>
      <c r="Y24" s="543"/>
      <c r="Z24" s="542"/>
      <c r="AA24" s="543"/>
      <c r="AB24" s="178"/>
      <c r="AC24" s="630" t="s">
        <v>128</v>
      </c>
      <c r="AD24" s="631" t="str">
        <f>B24</f>
        <v>в том числе Опилки</v>
      </c>
      <c r="AE24" s="629" t="s">
        <v>514</v>
      </c>
      <c r="AF24" s="283"/>
      <c r="AG24" s="283"/>
      <c r="AH24" s="283"/>
      <c r="AI24" s="283"/>
      <c r="AJ24" s="283"/>
      <c r="AK24" s="283"/>
      <c r="AL24" s="283"/>
      <c r="AM24" s="643"/>
      <c r="AN24" s="37"/>
      <c r="AO24" s="630" t="s">
        <v>128</v>
      </c>
      <c r="AP24" s="631" t="str">
        <f>B24</f>
        <v>в том числе Опилки</v>
      </c>
      <c r="AQ24" s="629" t="s">
        <v>514</v>
      </c>
      <c r="AR24" s="169">
        <f>'CB1-Производство'!D35+'СВ2 | Первич. | Торговля'!D24-'СВ2 | Первич. | Торговля'!H24</f>
        <v>0</v>
      </c>
      <c r="AS24" s="169">
        <f>'CB1-Производство'!E35+'СВ2 | Первич. | Торговля'!F24-'СВ2 | Первич. | Торговля'!J24</f>
        <v>0</v>
      </c>
      <c r="AT24" s="106"/>
      <c r="AU24" s="60"/>
      <c r="AW24" s="37"/>
      <c r="AX24" s="47"/>
      <c r="AY24" s="9"/>
      <c r="AZ24" s="110"/>
      <c r="BA24" s="68"/>
      <c r="BB24" s="68"/>
      <c r="BC24" s="68"/>
      <c r="BD24" s="69"/>
    </row>
    <row r="25" spans="1:56" s="3" customFormat="1" ht="15" customHeight="1" x14ac:dyDescent="0.15">
      <c r="A25" s="664" t="s">
        <v>130</v>
      </c>
      <c r="B25" s="170" t="s">
        <v>422</v>
      </c>
      <c r="C25" s="831" t="s">
        <v>415</v>
      </c>
      <c r="D25" s="297"/>
      <c r="E25" s="297"/>
      <c r="F25" s="297"/>
      <c r="G25" s="298"/>
      <c r="H25" s="297"/>
      <c r="I25" s="297"/>
      <c r="J25" s="297"/>
      <c r="K25" s="298"/>
      <c r="L25" s="779"/>
      <c r="M25" s="777"/>
      <c r="N25" s="778"/>
      <c r="O25" s="777"/>
      <c r="P25" s="778"/>
      <c r="Q25" s="778"/>
      <c r="R25" s="779"/>
      <c r="S25" s="780"/>
      <c r="T25" s="778"/>
      <c r="U25" s="777"/>
      <c r="V25" s="778"/>
      <c r="W25" s="777"/>
      <c r="X25" s="778"/>
      <c r="Y25" s="777"/>
      <c r="Z25" s="778"/>
      <c r="AA25" s="777"/>
      <c r="AB25" s="178"/>
      <c r="AC25" s="649" t="str">
        <f t="shared" si="0"/>
        <v>4</v>
      </c>
      <c r="AD25" s="627" t="str">
        <f t="shared" si="2"/>
        <v>БЫВШАЯ В УПОТРЕБЛЕНИИ РЕКУПЕРИРОВАННАЯ ДРЕВЕСИНА</v>
      </c>
      <c r="AE25" s="843" t="s">
        <v>415</v>
      </c>
      <c r="AF25" s="284"/>
      <c r="AG25" s="284"/>
      <c r="AH25" s="284"/>
      <c r="AI25" s="284"/>
      <c r="AJ25" s="284"/>
      <c r="AK25" s="284"/>
      <c r="AL25" s="284"/>
      <c r="AM25" s="647"/>
      <c r="AN25" s="37"/>
      <c r="AO25" s="174" t="str">
        <f t="shared" si="1"/>
        <v>4</v>
      </c>
      <c r="AP25" s="556" t="str">
        <f t="shared" si="8"/>
        <v>БЫВШАЯ В УПОТРЕБЛЕНИИ РЕКУПЕРИРОВАННАЯ ДРЕВЕСИНА</v>
      </c>
      <c r="AQ25" s="843" t="s">
        <v>415</v>
      </c>
      <c r="AR25" s="172">
        <f>'CB1-Производство'!D36+'СВ2 | Первич. | Торговля'!D25-'СВ2 | Первич. | Торговля'!H25</f>
        <v>0</v>
      </c>
      <c r="AS25" s="172">
        <f>'CB1-Производство'!E36+'СВ2 | Первич. | Торговля'!F25-'СВ2 | Первич. | Торговля'!J25</f>
        <v>0</v>
      </c>
      <c r="AT25" s="106"/>
      <c r="AU25" s="60"/>
      <c r="AW25" s="37"/>
      <c r="AX25" s="174" t="s">
        <v>130</v>
      </c>
      <c r="AY25" s="173" t="s">
        <v>131</v>
      </c>
      <c r="AZ25" s="110" t="s">
        <v>132</v>
      </c>
      <c r="BA25" s="68" t="str">
        <f>IF(ISTEXT(#REF!),IF(#REF!=0,"INTRA-EU","CHECK")," ")</f>
        <v xml:space="preserve"> </v>
      </c>
      <c r="BB25" s="68" t="str">
        <f>IF(ISTEXT(#REF!),IF(#REF!=0,"INTRA-EU","CHECK")," ")</f>
        <v xml:space="preserve"> </v>
      </c>
      <c r="BC25" s="68" t="str">
        <f>IF(ISTEXT(#REF!),IF(#REF!=0,"INTRA-EU","CHECK")," ")</f>
        <v xml:space="preserve"> </v>
      </c>
      <c r="BD25" s="69" t="str">
        <f>IF(ISTEXT(#REF!),IF(#REF!=0,"INTRA-EU","CHECK")," ")</f>
        <v xml:space="preserve"> </v>
      </c>
    </row>
    <row r="26" spans="1:56" s="3" customFormat="1" ht="15" customHeight="1" x14ac:dyDescent="0.15">
      <c r="A26" s="133" t="s">
        <v>134</v>
      </c>
      <c r="B26" s="164" t="s">
        <v>423</v>
      </c>
      <c r="C26" s="831" t="s">
        <v>415</v>
      </c>
      <c r="D26" s="300"/>
      <c r="E26" s="300"/>
      <c r="F26" s="300"/>
      <c r="G26" s="301"/>
      <c r="H26" s="300"/>
      <c r="I26" s="300"/>
      <c r="J26" s="300"/>
      <c r="K26" s="301"/>
      <c r="L26" s="545"/>
      <c r="M26" s="541"/>
      <c r="N26" s="540"/>
      <c r="O26" s="541"/>
      <c r="P26" s="540"/>
      <c r="Q26" s="540"/>
      <c r="R26" s="545"/>
      <c r="S26" s="549"/>
      <c r="T26" s="540"/>
      <c r="U26" s="541"/>
      <c r="V26" s="540"/>
      <c r="W26" s="541"/>
      <c r="X26" s="540"/>
      <c r="Y26" s="541"/>
      <c r="Z26" s="540"/>
      <c r="AA26" s="541"/>
      <c r="AB26" s="178"/>
      <c r="AC26" s="646" t="str">
        <f t="shared" si="0"/>
        <v>5</v>
      </c>
      <c r="AD26" s="556" t="str">
        <f t="shared" si="2"/>
        <v>ДРЕВЕСНЫЕ ПЕЛЛЕТЫ, БРИКЕТЫ И ПРОЧИЕ АГЛОМЕРАТЫ</v>
      </c>
      <c r="AE26" s="843" t="s">
        <v>415</v>
      </c>
      <c r="AF26" s="284">
        <f>D26-(D27+D28)</f>
        <v>0</v>
      </c>
      <c r="AG26" s="284">
        <f t="shared" ref="AG26:AM26" si="9">E26-(E27+E28)</f>
        <v>0</v>
      </c>
      <c r="AH26" s="284">
        <f t="shared" si="9"/>
        <v>0</v>
      </c>
      <c r="AI26" s="284">
        <f t="shared" si="9"/>
        <v>0</v>
      </c>
      <c r="AJ26" s="284">
        <f t="shared" si="9"/>
        <v>0</v>
      </c>
      <c r="AK26" s="284">
        <f t="shared" si="9"/>
        <v>0</v>
      </c>
      <c r="AL26" s="284">
        <f t="shared" si="9"/>
        <v>0</v>
      </c>
      <c r="AM26" s="647">
        <f t="shared" si="9"/>
        <v>0</v>
      </c>
      <c r="AN26" s="37"/>
      <c r="AO26" s="174" t="str">
        <f t="shared" si="1"/>
        <v>5</v>
      </c>
      <c r="AP26" s="556" t="str">
        <f t="shared" si="8"/>
        <v>ДРЕВЕСНЫЕ ПЕЛЛЕТЫ, БРИКЕТЫ И ПРОЧИЕ АГЛОМЕРАТЫ</v>
      </c>
      <c r="AQ26" s="843" t="s">
        <v>415</v>
      </c>
      <c r="AR26" s="172">
        <f>'CB1-Производство'!D37+'СВ2 | Первич. | Торговля'!D26-'СВ2 | Первич. | Торговля'!H26</f>
        <v>0</v>
      </c>
      <c r="AS26" s="172">
        <f>'CB1-Производство'!E37+'СВ2 | Первич. | Торговля'!F26-'СВ2 | Первич. | Торговля'!J26</f>
        <v>0</v>
      </c>
      <c r="AT26" s="106"/>
      <c r="AU26" s="60"/>
      <c r="AW26" s="37"/>
      <c r="AX26" s="174" t="s">
        <v>134</v>
      </c>
      <c r="AY26" s="173" t="s">
        <v>135</v>
      </c>
      <c r="AZ26" s="1267" t="s">
        <v>504</v>
      </c>
      <c r="BA26" s="68" t="str">
        <f>IF(ISTEXT(#REF!),IF(#REF!=0,"INTRA-EU","CHECK")," ")</f>
        <v xml:space="preserve"> </v>
      </c>
      <c r="BB26" s="68" t="str">
        <f>IF(ISTEXT(#REF!),IF(#REF!=0,"INTRA-EU","CHECK")," ")</f>
        <v xml:space="preserve"> </v>
      </c>
      <c r="BC26" s="68" t="str">
        <f>IF(ISTEXT(#REF!),IF(#REF!=0,"INTRA-EU","CHECK")," ")</f>
        <v xml:space="preserve"> </v>
      </c>
      <c r="BD26" s="69" t="str">
        <f>IF(ISTEXT(#REF!),IF(#REF!=0,"INTRA-EU","CHECK")," ")</f>
        <v xml:space="preserve"> </v>
      </c>
    </row>
    <row r="27" spans="1:56" s="3" customFormat="1" ht="15" customHeight="1" x14ac:dyDescent="0.15">
      <c r="A27" s="140" t="s">
        <v>136</v>
      </c>
      <c r="B27" s="9" t="s">
        <v>424</v>
      </c>
      <c r="C27" s="832" t="s">
        <v>415</v>
      </c>
      <c r="D27" s="302"/>
      <c r="E27" s="302"/>
      <c r="F27" s="302"/>
      <c r="G27" s="303"/>
      <c r="H27" s="302"/>
      <c r="I27" s="302"/>
      <c r="J27" s="302"/>
      <c r="K27" s="303"/>
      <c r="L27" s="546"/>
      <c r="M27" s="543"/>
      <c r="N27" s="542"/>
      <c r="O27" s="543"/>
      <c r="P27" s="542"/>
      <c r="Q27" s="542"/>
      <c r="R27" s="546"/>
      <c r="S27" s="550"/>
      <c r="T27" s="542"/>
      <c r="U27" s="543"/>
      <c r="V27" s="542"/>
      <c r="W27" s="543"/>
      <c r="X27" s="542"/>
      <c r="Y27" s="543"/>
      <c r="Z27" s="542"/>
      <c r="AA27" s="543"/>
      <c r="AB27" s="178"/>
      <c r="AC27" s="195" t="str">
        <f t="shared" si="0"/>
        <v>5.1</v>
      </c>
      <c r="AD27" s="525" t="str">
        <f t="shared" si="2"/>
        <v>ДРЕВЕСНЫЕ ПЕЛЛЕТЫ</v>
      </c>
      <c r="AE27" s="844" t="s">
        <v>415</v>
      </c>
      <c r="AF27" s="281"/>
      <c r="AG27" s="281"/>
      <c r="AH27" s="281"/>
      <c r="AI27" s="281"/>
      <c r="AJ27" s="281"/>
      <c r="AK27" s="281"/>
      <c r="AL27" s="281"/>
      <c r="AM27" s="641"/>
      <c r="AN27" s="37" t="s">
        <v>6</v>
      </c>
      <c r="AO27" s="47" t="str">
        <f t="shared" si="1"/>
        <v>5.1</v>
      </c>
      <c r="AP27" s="525" t="str">
        <f t="shared" si="8"/>
        <v>ДРЕВЕСНЫЕ ПЕЛЛЕТЫ</v>
      </c>
      <c r="AQ27" s="844" t="s">
        <v>415</v>
      </c>
      <c r="AR27" s="169">
        <f>'CB1-Производство'!D38+'СВ2 | Первич. | Торговля'!D27-'СВ2 | Первич. | Торговля'!H27</f>
        <v>0</v>
      </c>
      <c r="AS27" s="169">
        <f>'CB1-Производство'!E38+'СВ2 | Первич. | Торговля'!F27-'СВ2 | Первич. | Торговля'!J27</f>
        <v>0</v>
      </c>
      <c r="AT27" s="106"/>
      <c r="AU27" s="60"/>
      <c r="AW27" s="37"/>
      <c r="AX27" s="47" t="s">
        <v>136</v>
      </c>
      <c r="AY27" s="9" t="s">
        <v>137</v>
      </c>
      <c r="AZ27" s="1267" t="s">
        <v>504</v>
      </c>
      <c r="BA27" s="68" t="str">
        <f>IF(ISTEXT(#REF!),IF(#REF!=0,"INTRA-EU","CHECK")," ")</f>
        <v xml:space="preserve"> </v>
      </c>
      <c r="BB27" s="68" t="str">
        <f>IF(ISTEXT(#REF!),IF(#REF!=0,"INTRA-EU","CHECK")," ")</f>
        <v xml:space="preserve"> </v>
      </c>
      <c r="BC27" s="68" t="str">
        <f>IF(ISTEXT(#REF!),IF(#REF!=0,"INTRA-EU","CHECK")," ")</f>
        <v xml:space="preserve"> </v>
      </c>
      <c r="BD27" s="69" t="str">
        <f>IF(ISTEXT(#REF!),IF(#REF!=0,"INTRA-EU","CHECK")," ")</f>
        <v xml:space="preserve"> </v>
      </c>
    </row>
    <row r="28" spans="1:56" s="3" customFormat="1" ht="15" customHeight="1" x14ac:dyDescent="0.15">
      <c r="A28" s="140" t="s">
        <v>141</v>
      </c>
      <c r="B28" s="9" t="s">
        <v>425</v>
      </c>
      <c r="C28" s="832" t="s">
        <v>415</v>
      </c>
      <c r="D28" s="302"/>
      <c r="E28" s="302"/>
      <c r="F28" s="302"/>
      <c r="G28" s="303"/>
      <c r="H28" s="302"/>
      <c r="I28" s="302"/>
      <c r="J28" s="302"/>
      <c r="K28" s="303"/>
      <c r="L28" s="546"/>
      <c r="M28" s="543"/>
      <c r="N28" s="542"/>
      <c r="O28" s="543"/>
      <c r="P28" s="542"/>
      <c r="Q28" s="542"/>
      <c r="R28" s="546"/>
      <c r="S28" s="550"/>
      <c r="T28" s="542"/>
      <c r="U28" s="543"/>
      <c r="V28" s="542"/>
      <c r="W28" s="543"/>
      <c r="X28" s="542"/>
      <c r="Y28" s="543"/>
      <c r="Z28" s="542"/>
      <c r="AA28" s="543"/>
      <c r="AB28" s="178"/>
      <c r="AC28" s="650" t="str">
        <f t="shared" si="0"/>
        <v>5.2</v>
      </c>
      <c r="AD28" s="525" t="str">
        <f t="shared" si="2"/>
        <v>ДРЕВЕСНЫЕ БРИКЕТЫ И ПРОЧИЕ АГЛОМЕРАТЫ</v>
      </c>
      <c r="AE28" s="844" t="s">
        <v>415</v>
      </c>
      <c r="AF28" s="283"/>
      <c r="AG28" s="283"/>
      <c r="AH28" s="283"/>
      <c r="AI28" s="283"/>
      <c r="AJ28" s="283"/>
      <c r="AK28" s="283"/>
      <c r="AL28" s="283"/>
      <c r="AM28" s="643"/>
      <c r="AN28" s="37"/>
      <c r="AO28" s="46" t="str">
        <f t="shared" si="1"/>
        <v>5.2</v>
      </c>
      <c r="AP28" s="525" t="str">
        <f t="shared" si="8"/>
        <v>ДРЕВЕСНЫЕ БРИКЕТЫ И ПРОЧИЕ АГЛОМЕРАТЫ</v>
      </c>
      <c r="AQ28" s="844" t="s">
        <v>415</v>
      </c>
      <c r="AR28" s="169">
        <f>'CB1-Производство'!D39+'СВ2 | Первич. | Торговля'!D28-'СВ2 | Первич. | Торговля'!H28</f>
        <v>0</v>
      </c>
      <c r="AS28" s="169">
        <f>'CB1-Производство'!E39+'СВ2 | Первич. | Торговля'!F28-'СВ2 | Первич. | Торговля'!J28</f>
        <v>0</v>
      </c>
      <c r="AT28" s="106"/>
      <c r="AU28" s="60"/>
      <c r="AW28" s="37"/>
      <c r="AX28" s="46" t="s">
        <v>141</v>
      </c>
      <c r="AY28" s="9" t="s">
        <v>142</v>
      </c>
      <c r="AZ28" s="1267" t="s">
        <v>504</v>
      </c>
      <c r="BA28" s="68" t="str">
        <f>IF(ISTEXT(#REF!),IF(#REF!=0,"INTRA-EU","CHECK")," ")</f>
        <v xml:space="preserve"> </v>
      </c>
      <c r="BB28" s="68" t="str">
        <f>IF(ISTEXT(#REF!),IF(#REF!=0,"INTRA-EU","CHECK")," ")</f>
        <v xml:space="preserve"> </v>
      </c>
      <c r="BC28" s="68" t="str">
        <f>IF(ISTEXT(#REF!),IF(#REF!=0,"INTRA-EU","CHECK")," ")</f>
        <v xml:space="preserve"> </v>
      </c>
      <c r="BD28" s="69" t="str">
        <f>IF(ISTEXT(#REF!),IF(#REF!=0,"INTRA-EU","CHECK")," ")</f>
        <v xml:space="preserve"> </v>
      </c>
    </row>
    <row r="29" spans="1:56" s="3" customFormat="1" ht="15" customHeight="1" x14ac:dyDescent="0.15">
      <c r="A29" s="665" t="s">
        <v>145</v>
      </c>
      <c r="B29" s="173" t="s">
        <v>426</v>
      </c>
      <c r="C29" s="831" t="s">
        <v>511</v>
      </c>
      <c r="D29" s="297"/>
      <c r="E29" s="297"/>
      <c r="F29" s="297"/>
      <c r="G29" s="298"/>
      <c r="H29" s="297"/>
      <c r="I29" s="297"/>
      <c r="J29" s="297"/>
      <c r="K29" s="298"/>
      <c r="L29" s="545"/>
      <c r="M29" s="541"/>
      <c r="N29" s="540"/>
      <c r="O29" s="541"/>
      <c r="P29" s="540"/>
      <c r="Q29" s="540"/>
      <c r="R29" s="545"/>
      <c r="S29" s="549"/>
      <c r="T29" s="540"/>
      <c r="U29" s="541"/>
      <c r="V29" s="540"/>
      <c r="W29" s="541"/>
      <c r="X29" s="540"/>
      <c r="Y29" s="541"/>
      <c r="Z29" s="540"/>
      <c r="AA29" s="541"/>
      <c r="AB29" s="178"/>
      <c r="AC29" s="646" t="str">
        <f t="shared" si="0"/>
        <v>6</v>
      </c>
      <c r="AD29" s="556" t="str">
        <f t="shared" si="2"/>
        <v>ПИЛОМАТЕРИАЛЫ (ВКЛЮЧАЯ ШПАЛЫ)</v>
      </c>
      <c r="AE29" s="843" t="s">
        <v>418</v>
      </c>
      <c r="AF29" s="284">
        <f>D29-(D30+D31)</f>
        <v>0</v>
      </c>
      <c r="AG29" s="284">
        <f t="shared" ref="AG29:AM29" si="10">E29-(E30+E31)</f>
        <v>0</v>
      </c>
      <c r="AH29" s="284">
        <f t="shared" si="10"/>
        <v>0</v>
      </c>
      <c r="AI29" s="284">
        <f t="shared" si="10"/>
        <v>0</v>
      </c>
      <c r="AJ29" s="284">
        <f t="shared" si="10"/>
        <v>0</v>
      </c>
      <c r="AK29" s="284">
        <f t="shared" si="10"/>
        <v>0</v>
      </c>
      <c r="AL29" s="284">
        <f t="shared" si="10"/>
        <v>0</v>
      </c>
      <c r="AM29" s="647">
        <f t="shared" si="10"/>
        <v>0</v>
      </c>
      <c r="AN29" s="165"/>
      <c r="AO29" s="166" t="str">
        <f t="shared" si="1"/>
        <v>6</v>
      </c>
      <c r="AP29" s="556" t="str">
        <f t="shared" si="8"/>
        <v>ПИЛОМАТЕРИАЛЫ (ВКЛЮЧАЯ ШПАЛЫ)</v>
      </c>
      <c r="AQ29" s="843" t="s">
        <v>418</v>
      </c>
      <c r="AR29" s="172">
        <f>'CB1-Производство'!D40+'СВ2 | Первич. | Торговля'!D29-'СВ2 | Первич. | Торговля'!H29</f>
        <v>0</v>
      </c>
      <c r="AS29" s="172">
        <f>'CB1-Производство'!E40+'СВ2 | Первич. | Торговля'!F29-'СВ2 | Первич. | Торговля'!J29</f>
        <v>0</v>
      </c>
      <c r="AT29" s="106"/>
      <c r="AU29" s="60"/>
      <c r="AW29" s="37"/>
      <c r="AX29" s="166" t="s">
        <v>145</v>
      </c>
      <c r="AY29" s="173" t="s">
        <v>515</v>
      </c>
      <c r="AZ29" s="1267" t="s">
        <v>504</v>
      </c>
      <c r="BA29" s="68" t="str">
        <f>IF(ISTEXT(#REF!),IF(#REF!=0,"INTRA-EU","CHECK")," ")</f>
        <v xml:space="preserve"> </v>
      </c>
      <c r="BB29" s="68" t="str">
        <f>IF(ISTEXT(#REF!),IF(#REF!=0,"INTRA-EU","CHECK")," ")</f>
        <v xml:space="preserve"> </v>
      </c>
      <c r="BC29" s="68" t="str">
        <f>IF(ISTEXT(#REF!),IF(#REF!=0,"INTRA-EU","CHECK")," ")</f>
        <v xml:space="preserve"> </v>
      </c>
      <c r="BD29" s="69" t="str">
        <f>IF(ISTEXT(#REF!),IF(#REF!=0,"INTRA-EU","CHECK")," ")</f>
        <v xml:space="preserve"> </v>
      </c>
    </row>
    <row r="30" spans="1:56" s="3" customFormat="1" ht="15" customHeight="1" x14ac:dyDescent="0.15">
      <c r="A30" s="140" t="s">
        <v>148</v>
      </c>
      <c r="B30" s="9" t="s">
        <v>390</v>
      </c>
      <c r="C30" s="832" t="s">
        <v>511</v>
      </c>
      <c r="D30" s="302"/>
      <c r="E30" s="302"/>
      <c r="F30" s="302"/>
      <c r="G30" s="303"/>
      <c r="H30" s="302"/>
      <c r="I30" s="302"/>
      <c r="J30" s="302"/>
      <c r="K30" s="303"/>
      <c r="L30" s="546"/>
      <c r="M30" s="543"/>
      <c r="N30" s="542"/>
      <c r="O30" s="543"/>
      <c r="P30" s="542"/>
      <c r="Q30" s="542"/>
      <c r="R30" s="546"/>
      <c r="S30" s="550"/>
      <c r="T30" s="542"/>
      <c r="U30" s="543"/>
      <c r="V30" s="542"/>
      <c r="W30" s="543"/>
      <c r="X30" s="542"/>
      <c r="Y30" s="543"/>
      <c r="Z30" s="542"/>
      <c r="AA30" s="543"/>
      <c r="AB30" s="178"/>
      <c r="AC30" s="195" t="str">
        <f t="shared" si="0"/>
        <v>6.C</v>
      </c>
      <c r="AD30" s="525" t="str">
        <f t="shared" si="2"/>
        <v>Хвойные породы</v>
      </c>
      <c r="AE30" s="844" t="s">
        <v>418</v>
      </c>
      <c r="AF30" s="281"/>
      <c r="AG30" s="281"/>
      <c r="AH30" s="281"/>
      <c r="AI30" s="281"/>
      <c r="AJ30" s="281"/>
      <c r="AK30" s="281"/>
      <c r="AL30" s="281"/>
      <c r="AM30" s="641"/>
      <c r="AN30" s="37" t="s">
        <v>6</v>
      </c>
      <c r="AO30" s="47" t="str">
        <f t="shared" si="1"/>
        <v>6.C</v>
      </c>
      <c r="AP30" s="525" t="str">
        <f t="shared" si="8"/>
        <v>Хвойные породы</v>
      </c>
      <c r="AQ30" s="844" t="s">
        <v>418</v>
      </c>
      <c r="AR30" s="169">
        <f>'CB1-Производство'!D41+'СВ2 | Первич. | Торговля'!D30-'СВ2 | Первич. | Торговля'!H30</f>
        <v>0</v>
      </c>
      <c r="AS30" s="169">
        <f>'CB1-Производство'!E41+'СВ2 | Первич. | Торговля'!F30-'СВ2 | Первич. | Торговля'!J30</f>
        <v>0</v>
      </c>
      <c r="AT30" s="106"/>
      <c r="AU30" s="60"/>
      <c r="AW30" s="37"/>
      <c r="AX30" s="47" t="s">
        <v>148</v>
      </c>
      <c r="AY30" s="9" t="s">
        <v>44</v>
      </c>
      <c r="AZ30" s="1267" t="s">
        <v>504</v>
      </c>
      <c r="BA30" s="64" t="str">
        <f>IF(ISTEXT(#REF!),IF(#REF!=0,"INTRA-EU","CHECK")," ")</f>
        <v xml:space="preserve"> </v>
      </c>
      <c r="BB30" s="64" t="str">
        <f>IF(ISTEXT(#REF!),IF(#REF!=0,"INTRA-EU","CHECK")," ")</f>
        <v xml:space="preserve"> </v>
      </c>
      <c r="BC30" s="64" t="str">
        <f>IF(ISTEXT(#REF!),IF(#REF!=0,"INTRA-EU","CHECK")," ")</f>
        <v xml:space="preserve"> </v>
      </c>
      <c r="BD30" s="65" t="str">
        <f>IF(ISTEXT(#REF!),IF(#REF!=0,"INTRA-EU","CHECK")," ")</f>
        <v xml:space="preserve"> </v>
      </c>
    </row>
    <row r="31" spans="1:56" s="3" customFormat="1" ht="15" customHeight="1" x14ac:dyDescent="0.15">
      <c r="A31" s="140" t="s">
        <v>164</v>
      </c>
      <c r="B31" s="9" t="s">
        <v>392</v>
      </c>
      <c r="C31" s="832" t="s">
        <v>511</v>
      </c>
      <c r="D31" s="302"/>
      <c r="E31" s="302"/>
      <c r="F31" s="302"/>
      <c r="G31" s="303"/>
      <c r="H31" s="302"/>
      <c r="I31" s="302"/>
      <c r="J31" s="302"/>
      <c r="K31" s="303"/>
      <c r="L31" s="546"/>
      <c r="M31" s="543"/>
      <c r="N31" s="542"/>
      <c r="O31" s="543"/>
      <c r="P31" s="542"/>
      <c r="Q31" s="542"/>
      <c r="R31" s="546"/>
      <c r="S31" s="550"/>
      <c r="T31" s="542"/>
      <c r="U31" s="543"/>
      <c r="V31" s="542"/>
      <c r="W31" s="543"/>
      <c r="X31" s="542"/>
      <c r="Y31" s="543"/>
      <c r="Z31" s="542"/>
      <c r="AA31" s="543"/>
      <c r="AB31" s="178"/>
      <c r="AC31" s="195" t="str">
        <f t="shared" si="0"/>
        <v>6.NC</v>
      </c>
      <c r="AD31" s="525" t="str">
        <f t="shared" si="2"/>
        <v>Лиственные породы</v>
      </c>
      <c r="AE31" s="844" t="s">
        <v>418</v>
      </c>
      <c r="AF31" s="281"/>
      <c r="AG31" s="281"/>
      <c r="AH31" s="281"/>
      <c r="AI31" s="281"/>
      <c r="AJ31" s="281"/>
      <c r="AK31" s="281"/>
      <c r="AL31" s="281"/>
      <c r="AM31" s="641"/>
      <c r="AN31" s="37"/>
      <c r="AO31" s="47" t="str">
        <f t="shared" si="1"/>
        <v>6.NC</v>
      </c>
      <c r="AP31" s="525" t="str">
        <f t="shared" si="8"/>
        <v>Лиственные породы</v>
      </c>
      <c r="AQ31" s="844" t="s">
        <v>418</v>
      </c>
      <c r="AR31" s="169">
        <f>'CB1-Производство'!D42+'СВ2 | Первич. | Торговля'!D31-'СВ2 | Первич. | Торговля'!H31</f>
        <v>0</v>
      </c>
      <c r="AS31" s="169">
        <f>'CB1-Производство'!E42+'СВ2 | Первич. | Торговля'!F31-'СВ2 | Первич. | Торговля'!J31</f>
        <v>0</v>
      </c>
      <c r="AT31" s="106"/>
      <c r="AU31" s="60"/>
      <c r="AW31" s="37"/>
      <c r="AX31" s="47" t="s">
        <v>164</v>
      </c>
      <c r="AY31" s="9" t="s">
        <v>51</v>
      </c>
      <c r="AZ31" s="1267" t="s">
        <v>504</v>
      </c>
      <c r="BA31" s="68" t="str">
        <f>IF(ISTEXT(#REF!),IF(#REF!=0,"INTRA-EU","CHECK")," ")</f>
        <v xml:space="preserve"> </v>
      </c>
      <c r="BB31" s="68" t="str">
        <f>IF(ISTEXT(#REF!),IF(#REF!=0,"INTRA-EU","CHECK")," ")</f>
        <v xml:space="preserve"> </v>
      </c>
      <c r="BC31" s="68" t="str">
        <f>IF(ISTEXT(#REF!),IF(#REF!=0,"INTRA-EU","CHECK")," ")</f>
        <v xml:space="preserve"> </v>
      </c>
      <c r="BD31" s="69" t="str">
        <f>IF(ISTEXT(#REF!),IF(#REF!=0,"INTRA-EU","CHECK")," ")</f>
        <v xml:space="preserve"> </v>
      </c>
    </row>
    <row r="32" spans="1:56" s="3" customFormat="1" ht="15" customHeight="1" x14ac:dyDescent="0.15">
      <c r="A32" s="141" t="s">
        <v>188</v>
      </c>
      <c r="B32" s="7" t="s">
        <v>507</v>
      </c>
      <c r="C32" s="832" t="s">
        <v>511</v>
      </c>
      <c r="D32" s="302"/>
      <c r="E32" s="302"/>
      <c r="F32" s="302"/>
      <c r="G32" s="303"/>
      <c r="H32" s="302"/>
      <c r="I32" s="302"/>
      <c r="J32" s="302"/>
      <c r="K32" s="303"/>
      <c r="L32" s="546"/>
      <c r="M32" s="543"/>
      <c r="N32" s="542"/>
      <c r="O32" s="543"/>
      <c r="P32" s="542"/>
      <c r="Q32" s="542"/>
      <c r="R32" s="546"/>
      <c r="S32" s="550"/>
      <c r="T32" s="542"/>
      <c r="U32" s="543"/>
      <c r="V32" s="542"/>
      <c r="W32" s="543"/>
      <c r="X32" s="542"/>
      <c r="Y32" s="543"/>
      <c r="Z32" s="542"/>
      <c r="AA32" s="543"/>
      <c r="AB32" s="178"/>
      <c r="AC32" s="650" t="str">
        <f t="shared" si="0"/>
        <v>6.NC.T</v>
      </c>
      <c r="AD32" s="557" t="s">
        <v>508</v>
      </c>
      <c r="AE32" s="844" t="s">
        <v>418</v>
      </c>
      <c r="AF32" s="283"/>
      <c r="AG32" s="283"/>
      <c r="AH32" s="283"/>
      <c r="AI32" s="283"/>
      <c r="AJ32" s="283"/>
      <c r="AK32" s="283"/>
      <c r="AL32" s="283"/>
      <c r="AM32" s="643"/>
      <c r="AN32" s="37"/>
      <c r="AO32" s="46" t="str">
        <f t="shared" si="1"/>
        <v>6.NC.T</v>
      </c>
      <c r="AP32" s="557" t="s">
        <v>508</v>
      </c>
      <c r="AQ32" s="844" t="s">
        <v>418</v>
      </c>
      <c r="AR32" s="169">
        <f>'CB1-Производство'!D43+'СВ2 | Первич. | Торговля'!D32-'СВ2 | Первич. | Торговля'!H32</f>
        <v>0</v>
      </c>
      <c r="AS32" s="169">
        <f>'CB1-Производство'!E43+'СВ2 | Первич. | Торговля'!F32-'СВ2 | Первич. | Торговля'!J32</f>
        <v>0</v>
      </c>
      <c r="AT32" s="106"/>
      <c r="AU32" s="60"/>
      <c r="AW32" s="37"/>
      <c r="AX32" s="46" t="s">
        <v>188</v>
      </c>
      <c r="AY32" s="10" t="s">
        <v>509</v>
      </c>
      <c r="AZ32" s="1267" t="s">
        <v>504</v>
      </c>
      <c r="BA32" s="68" t="str">
        <f>IF(ISTEXT(#REF!),IF(#REF!=0,"INTRA-EU","CHECK")," ")</f>
        <v xml:space="preserve"> </v>
      </c>
      <c r="BB32" s="68" t="str">
        <f>IF(ISTEXT(#REF!),IF(#REF!=0,"INTRA-EU","CHECK")," ")</f>
        <v xml:space="preserve"> </v>
      </c>
      <c r="BC32" s="68" t="str">
        <f>IF(ISTEXT(#REF!),IF(#REF!=0,"INTRA-EU","CHECK")," ")</f>
        <v xml:space="preserve"> </v>
      </c>
      <c r="BD32" s="69" t="str">
        <f>IF(ISTEXT(#REF!),IF(#REF!=0,"INTRA-EU","CHECK")," ")</f>
        <v xml:space="preserve"> </v>
      </c>
    </row>
    <row r="33" spans="1:56" s="3" customFormat="1" ht="15" customHeight="1" x14ac:dyDescent="0.15">
      <c r="A33" s="139" t="s">
        <v>190</v>
      </c>
      <c r="B33" s="173" t="s">
        <v>427</v>
      </c>
      <c r="C33" s="831" t="s">
        <v>511</v>
      </c>
      <c r="D33" s="300"/>
      <c r="E33" s="300"/>
      <c r="F33" s="300"/>
      <c r="G33" s="301"/>
      <c r="H33" s="300"/>
      <c r="I33" s="300"/>
      <c r="J33" s="300"/>
      <c r="K33" s="301"/>
      <c r="L33" s="545"/>
      <c r="M33" s="541"/>
      <c r="N33" s="540"/>
      <c r="O33" s="541"/>
      <c r="P33" s="540"/>
      <c r="Q33" s="540"/>
      <c r="R33" s="545"/>
      <c r="S33" s="549"/>
      <c r="T33" s="540"/>
      <c r="U33" s="541"/>
      <c r="V33" s="540"/>
      <c r="W33" s="541"/>
      <c r="X33" s="540"/>
      <c r="Y33" s="541"/>
      <c r="Z33" s="540"/>
      <c r="AA33" s="541"/>
      <c r="AB33" s="178"/>
      <c r="AC33" s="646" t="str">
        <f t="shared" si="0"/>
        <v>7</v>
      </c>
      <c r="AD33" s="556" t="str">
        <f t="shared" si="2"/>
        <v>ШПОН</v>
      </c>
      <c r="AE33" s="843" t="s">
        <v>418</v>
      </c>
      <c r="AF33" s="284">
        <f>D33-(D34+D35)</f>
        <v>0</v>
      </c>
      <c r="AG33" s="284">
        <f t="shared" ref="AG33:AM33" si="11">E33-(E34+E35)</f>
        <v>0</v>
      </c>
      <c r="AH33" s="284">
        <f t="shared" si="11"/>
        <v>0</v>
      </c>
      <c r="AI33" s="284">
        <f t="shared" si="11"/>
        <v>0</v>
      </c>
      <c r="AJ33" s="284">
        <f t="shared" si="11"/>
        <v>0</v>
      </c>
      <c r="AK33" s="284">
        <f t="shared" si="11"/>
        <v>0</v>
      </c>
      <c r="AL33" s="284">
        <f t="shared" si="11"/>
        <v>0</v>
      </c>
      <c r="AM33" s="647">
        <f t="shared" si="11"/>
        <v>0</v>
      </c>
      <c r="AN33" s="165"/>
      <c r="AO33" s="166" t="str">
        <f t="shared" si="1"/>
        <v>7</v>
      </c>
      <c r="AP33" s="556" t="str">
        <f t="shared" si="8"/>
        <v>ШПОН</v>
      </c>
      <c r="AQ33" s="843" t="s">
        <v>418</v>
      </c>
      <c r="AR33" s="172">
        <f>'CB1-Производство'!D44+'СВ2 | Первич. | Торговля'!D33-'СВ2 | Первич. | Торговля'!H33</f>
        <v>0</v>
      </c>
      <c r="AS33" s="172">
        <f>'CB1-Производство'!E44+'СВ2 | Первич. | Торговля'!F33-'СВ2 | Первич. | Торговля'!J33</f>
        <v>0</v>
      </c>
      <c r="AT33" s="106"/>
      <c r="AU33" s="60"/>
      <c r="AW33" s="37"/>
      <c r="AX33" s="166" t="s">
        <v>190</v>
      </c>
      <c r="AY33" s="173" t="s">
        <v>191</v>
      </c>
      <c r="AZ33" s="1267" t="s">
        <v>504</v>
      </c>
      <c r="BA33" s="68" t="str">
        <f>IF(ISTEXT(#REF!),IF(#REF!=0,"INTRA-EU","CHECK")," ")</f>
        <v xml:space="preserve"> </v>
      </c>
      <c r="BB33" s="68" t="str">
        <f>IF(ISTEXT(#REF!),IF(#REF!=0,"INTRA-EU","CHECK")," ")</f>
        <v xml:space="preserve"> </v>
      </c>
      <c r="BC33" s="68" t="str">
        <f>IF(ISTEXT(#REF!),IF(#REF!=0,"INTRA-EU","CHECK")," ")</f>
        <v xml:space="preserve"> </v>
      </c>
      <c r="BD33" s="69" t="str">
        <f>IF(ISTEXT(#REF!),IF(#REF!=0,"INTRA-EU","CHECK")," ")</f>
        <v xml:space="preserve"> </v>
      </c>
    </row>
    <row r="34" spans="1:56" s="3" customFormat="1" ht="15" customHeight="1" thickBot="1" x14ac:dyDescent="0.2">
      <c r="A34" s="140" t="s">
        <v>193</v>
      </c>
      <c r="B34" s="9" t="s">
        <v>390</v>
      </c>
      <c r="C34" s="832" t="s">
        <v>511</v>
      </c>
      <c r="D34" s="302"/>
      <c r="E34" s="302"/>
      <c r="F34" s="302"/>
      <c r="G34" s="303"/>
      <c r="H34" s="302"/>
      <c r="I34" s="302"/>
      <c r="J34" s="302"/>
      <c r="K34" s="303"/>
      <c r="L34" s="546"/>
      <c r="M34" s="543"/>
      <c r="N34" s="542"/>
      <c r="O34" s="543"/>
      <c r="P34" s="542"/>
      <c r="Q34" s="542"/>
      <c r="R34" s="546"/>
      <c r="S34" s="550"/>
      <c r="T34" s="542"/>
      <c r="U34" s="543"/>
      <c r="V34" s="542"/>
      <c r="W34" s="543"/>
      <c r="X34" s="542"/>
      <c r="Y34" s="543"/>
      <c r="Z34" s="542"/>
      <c r="AA34" s="543"/>
      <c r="AB34" s="178"/>
      <c r="AC34" s="195" t="str">
        <f t="shared" si="0"/>
        <v>7.C</v>
      </c>
      <c r="AD34" s="525" t="str">
        <f t="shared" si="2"/>
        <v>Хвойные породы</v>
      </c>
      <c r="AE34" s="844" t="s">
        <v>418</v>
      </c>
      <c r="AF34" s="281"/>
      <c r="AG34" s="281"/>
      <c r="AH34" s="281"/>
      <c r="AI34" s="281"/>
      <c r="AJ34" s="281"/>
      <c r="AK34" s="281"/>
      <c r="AL34" s="281"/>
      <c r="AM34" s="641"/>
      <c r="AN34" s="37"/>
      <c r="AO34" s="47" t="str">
        <f t="shared" si="1"/>
        <v>7.C</v>
      </c>
      <c r="AP34" s="525" t="str">
        <f t="shared" si="8"/>
        <v>Хвойные породы</v>
      </c>
      <c r="AQ34" s="844" t="s">
        <v>418</v>
      </c>
      <c r="AR34" s="169">
        <f>'CB1-Производство'!D45+'СВ2 | Первич. | Торговля'!D34-'СВ2 | Первич. | Торговля'!H34</f>
        <v>0</v>
      </c>
      <c r="AS34" s="169">
        <f>'CB1-Производство'!E45+'СВ2 | Первич. | Торговля'!F34-'СВ2 | Первич. | Торговля'!J34</f>
        <v>0</v>
      </c>
      <c r="AT34" s="106"/>
      <c r="AU34" s="60"/>
      <c r="AW34" s="37"/>
      <c r="AX34" s="47" t="s">
        <v>193</v>
      </c>
      <c r="AY34" s="9" t="s">
        <v>44</v>
      </c>
      <c r="AZ34" s="1267" t="s">
        <v>504</v>
      </c>
      <c r="BA34" s="71" t="str">
        <f>IF(ISTEXT(#REF!),IF(#REF!=0,"INTRA-EU","CHECK")," ")</f>
        <v xml:space="preserve"> </v>
      </c>
      <c r="BB34" s="71" t="str">
        <f>IF(ISTEXT(#REF!),IF(#REF!=0,"INTRA-EU","CHECK")," ")</f>
        <v xml:space="preserve"> </v>
      </c>
      <c r="BC34" s="71" t="str">
        <f>IF(ISTEXT(#REF!),IF(#REF!=0,"INTRA-EU","CHECK")," ")</f>
        <v xml:space="preserve"> </v>
      </c>
      <c r="BD34" s="72" t="str">
        <f>IF(ISTEXT(#REF!),IF(#REF!=0,"INTRA-EU","CHECK")," ")</f>
        <v xml:space="preserve"> </v>
      </c>
    </row>
    <row r="35" spans="1:56" s="3" customFormat="1" ht="15" customHeight="1" x14ac:dyDescent="0.15">
      <c r="A35" s="140" t="s">
        <v>202</v>
      </c>
      <c r="B35" s="9" t="s">
        <v>392</v>
      </c>
      <c r="C35" s="832" t="s">
        <v>511</v>
      </c>
      <c r="D35" s="302"/>
      <c r="E35" s="302"/>
      <c r="F35" s="302"/>
      <c r="G35" s="303"/>
      <c r="H35" s="302"/>
      <c r="I35" s="302"/>
      <c r="J35" s="302"/>
      <c r="K35" s="303"/>
      <c r="L35" s="546"/>
      <c r="M35" s="543"/>
      <c r="N35" s="542"/>
      <c r="O35" s="543"/>
      <c r="P35" s="542"/>
      <c r="Q35" s="542"/>
      <c r="R35" s="546"/>
      <c r="S35" s="550"/>
      <c r="T35" s="542"/>
      <c r="U35" s="543"/>
      <c r="V35" s="542"/>
      <c r="W35" s="543"/>
      <c r="X35" s="542"/>
      <c r="Y35" s="543"/>
      <c r="Z35" s="542"/>
      <c r="AA35" s="543"/>
      <c r="AB35" s="178"/>
      <c r="AC35" s="195" t="str">
        <f t="shared" si="0"/>
        <v>7.NC</v>
      </c>
      <c r="AD35" s="525" t="str">
        <f t="shared" si="2"/>
        <v>Лиственные породы</v>
      </c>
      <c r="AE35" s="844" t="s">
        <v>418</v>
      </c>
      <c r="AF35" s="281"/>
      <c r="AG35" s="281"/>
      <c r="AH35" s="281"/>
      <c r="AI35" s="281"/>
      <c r="AJ35" s="281"/>
      <c r="AK35" s="281"/>
      <c r="AL35" s="281"/>
      <c r="AM35" s="641"/>
      <c r="AN35" s="37"/>
      <c r="AO35" s="47" t="str">
        <f t="shared" si="1"/>
        <v>7.NC</v>
      </c>
      <c r="AP35" s="525" t="str">
        <f t="shared" si="8"/>
        <v>Лиственные породы</v>
      </c>
      <c r="AQ35" s="844" t="s">
        <v>418</v>
      </c>
      <c r="AR35" s="169">
        <f>'CB1-Производство'!D46+'СВ2 | Первич. | Торговля'!D35-'СВ2 | Первич. | Торговля'!H35</f>
        <v>0</v>
      </c>
      <c r="AS35" s="169">
        <f>'CB1-Производство'!E46+'СВ2 | Первич. | Торговля'!F35-'СВ2 | Первич. | Торговля'!J35</f>
        <v>0</v>
      </c>
      <c r="AT35" s="106"/>
      <c r="AU35" s="60"/>
      <c r="AW35" s="37"/>
      <c r="AX35" s="47" t="s">
        <v>202</v>
      </c>
      <c r="AY35" s="9" t="s">
        <v>51</v>
      </c>
      <c r="AZ35" s="1267" t="s">
        <v>504</v>
      </c>
      <c r="BA35" s="64" t="str">
        <f>IF(ISTEXT(#REF!),IF(#REF!=0,"INTRA-EU","CHECK")," ")</f>
        <v xml:space="preserve"> </v>
      </c>
      <c r="BB35" s="64" t="str">
        <f>IF(ISTEXT(#REF!),IF(#REF!=0,"INTRA-EU","CHECK")," ")</f>
        <v xml:space="preserve"> </v>
      </c>
      <c r="BC35" s="64" t="str">
        <f>IF(ISTEXT(#REF!),IF(#REF!=0,"INTRA-EU","CHECK")," ")</f>
        <v xml:space="preserve"> </v>
      </c>
      <c r="BD35" s="65" t="str">
        <f>IF(ISTEXT(#REF!),IF(#REF!=0,"INTRA-EU","CHECK")," ")</f>
        <v xml:space="preserve"> </v>
      </c>
    </row>
    <row r="36" spans="1:56" s="3" customFormat="1" ht="15" customHeight="1" x14ac:dyDescent="0.15">
      <c r="A36" s="141" t="s">
        <v>206</v>
      </c>
      <c r="B36" s="10" t="s">
        <v>398</v>
      </c>
      <c r="C36" s="832" t="s">
        <v>511</v>
      </c>
      <c r="D36" s="302"/>
      <c r="E36" s="302"/>
      <c r="F36" s="302"/>
      <c r="G36" s="303"/>
      <c r="H36" s="302"/>
      <c r="I36" s="302"/>
      <c r="J36" s="302"/>
      <c r="K36" s="303"/>
      <c r="L36" s="546"/>
      <c r="M36" s="543"/>
      <c r="N36" s="542"/>
      <c r="O36" s="543"/>
      <c r="P36" s="542"/>
      <c r="Q36" s="542"/>
      <c r="R36" s="546"/>
      <c r="S36" s="550"/>
      <c r="T36" s="542"/>
      <c r="U36" s="543"/>
      <c r="V36" s="542"/>
      <c r="W36" s="543"/>
      <c r="X36" s="542"/>
      <c r="Y36" s="543"/>
      <c r="Z36" s="542"/>
      <c r="AA36" s="543"/>
      <c r="AB36" s="178"/>
      <c r="AC36" s="650" t="str">
        <f t="shared" si="0"/>
        <v>7.NC.T</v>
      </c>
      <c r="AD36" s="557" t="str">
        <f t="shared" si="2"/>
        <v>в том числе тропические породы</v>
      </c>
      <c r="AE36" s="844" t="s">
        <v>418</v>
      </c>
      <c r="AF36" s="283"/>
      <c r="AG36" s="283"/>
      <c r="AH36" s="283"/>
      <c r="AI36" s="283"/>
      <c r="AJ36" s="283"/>
      <c r="AK36" s="283"/>
      <c r="AL36" s="283"/>
      <c r="AM36" s="643"/>
      <c r="AN36" s="37"/>
      <c r="AO36" s="46" t="str">
        <f t="shared" si="1"/>
        <v>7.NC.T</v>
      </c>
      <c r="AP36" s="557" t="str">
        <f t="shared" si="8"/>
        <v>в том числе тропические породы</v>
      </c>
      <c r="AQ36" s="844" t="s">
        <v>418</v>
      </c>
      <c r="AR36" s="169">
        <f>'CB1-Производство'!D47+'СВ2 | Первич. | Торговля'!D36-'СВ2 | Первич. | Торговля'!H36</f>
        <v>0</v>
      </c>
      <c r="AS36" s="169">
        <f>'CB1-Производство'!E47+'СВ2 | Первич. | Торговля'!F36-'СВ2 | Первич. | Торговля'!J36</f>
        <v>0</v>
      </c>
      <c r="AT36" s="106"/>
      <c r="AU36" s="60"/>
      <c r="AW36" s="37"/>
      <c r="AX36" s="46" t="s">
        <v>206</v>
      </c>
      <c r="AY36" s="10" t="s">
        <v>509</v>
      </c>
      <c r="AZ36" s="1267" t="s">
        <v>504</v>
      </c>
      <c r="BA36" s="68" t="str">
        <f>IF(ISTEXT(#REF!),IF(#REF!=0,"INTRA-EU","CHECK")," ")</f>
        <v xml:space="preserve"> </v>
      </c>
      <c r="BB36" s="68" t="str">
        <f>IF(ISTEXT(#REF!),IF(#REF!=0,"INTRA-EU","CHECK")," ")</f>
        <v xml:space="preserve"> </v>
      </c>
      <c r="BC36" s="68" t="str">
        <f>IF(ISTEXT(#REF!),IF(#REF!=0,"INTRA-EU","CHECK")," ")</f>
        <v xml:space="preserve"> </v>
      </c>
      <c r="BD36" s="69" t="str">
        <f>IF(ISTEXT(#REF!),IF(#REF!=0,"INTRA-EU","CHECK")," ")</f>
        <v xml:space="preserve"> </v>
      </c>
    </row>
    <row r="37" spans="1:56" s="3" customFormat="1" ht="15" customHeight="1" x14ac:dyDescent="0.15">
      <c r="A37" s="133" t="s">
        <v>207</v>
      </c>
      <c r="B37" s="164" t="s">
        <v>428</v>
      </c>
      <c r="C37" s="833" t="s">
        <v>511</v>
      </c>
      <c r="D37" s="304"/>
      <c r="E37" s="304"/>
      <c r="F37" s="304"/>
      <c r="G37" s="305"/>
      <c r="H37" s="304"/>
      <c r="I37" s="304"/>
      <c r="J37" s="304"/>
      <c r="K37" s="305"/>
      <c r="L37" s="545"/>
      <c r="M37" s="541"/>
      <c r="N37" s="540"/>
      <c r="O37" s="541"/>
      <c r="P37" s="540"/>
      <c r="Q37" s="540"/>
      <c r="R37" s="545"/>
      <c r="S37" s="549"/>
      <c r="T37" s="540"/>
      <c r="U37" s="541"/>
      <c r="V37" s="540"/>
      <c r="W37" s="541"/>
      <c r="X37" s="540"/>
      <c r="Y37" s="541"/>
      <c r="Z37" s="540"/>
      <c r="AA37" s="541"/>
      <c r="AB37" s="178"/>
      <c r="AC37" s="639" t="str">
        <f t="shared" si="0"/>
        <v>8</v>
      </c>
      <c r="AD37" s="552" t="str">
        <f t="shared" si="2"/>
        <v>ЛИСТОВЫЕ ДРЕВЕСНЫЕ МАТЕРИАЛЫ</v>
      </c>
      <c r="AE37" s="845" t="s">
        <v>418</v>
      </c>
      <c r="AF37" s="284">
        <f>D37-(D38+D46+D48)</f>
        <v>0</v>
      </c>
      <c r="AG37" s="284">
        <f t="shared" ref="AG37:AM37" si="12">E37-(E38+E46+E48)</f>
        <v>0</v>
      </c>
      <c r="AH37" s="284">
        <f t="shared" si="12"/>
        <v>0</v>
      </c>
      <c r="AI37" s="284">
        <f t="shared" si="12"/>
        <v>0</v>
      </c>
      <c r="AJ37" s="284">
        <f t="shared" si="12"/>
        <v>0</v>
      </c>
      <c r="AK37" s="284">
        <f t="shared" si="12"/>
        <v>0</v>
      </c>
      <c r="AL37" s="284">
        <f t="shared" si="12"/>
        <v>0</v>
      </c>
      <c r="AM37" s="647">
        <f t="shared" si="12"/>
        <v>0</v>
      </c>
      <c r="AN37" s="165"/>
      <c r="AO37" s="166" t="str">
        <f t="shared" si="1"/>
        <v>8</v>
      </c>
      <c r="AP37" s="552" t="str">
        <f t="shared" si="8"/>
        <v>ЛИСТОВЫЕ ДРЕВЕСНЫЕ МАТЕРИАЛЫ</v>
      </c>
      <c r="AQ37" s="845" t="s">
        <v>418</v>
      </c>
      <c r="AR37" s="172">
        <f>'CB1-Производство'!D48+'СВ2 | Первич. | Торговля'!D37-'СВ2 | Первич. | Торговля'!H37</f>
        <v>0</v>
      </c>
      <c r="AS37" s="172">
        <f>'CB1-Производство'!E48+'СВ2 | Первич. | Торговля'!F37-'СВ2 | Первич. | Торговля'!J37</f>
        <v>0</v>
      </c>
      <c r="AT37" s="106"/>
      <c r="AU37" s="60"/>
      <c r="AW37" s="37"/>
      <c r="AX37" s="166" t="s">
        <v>207</v>
      </c>
      <c r="AY37" s="164" t="s">
        <v>208</v>
      </c>
      <c r="AZ37" s="1267" t="s">
        <v>504</v>
      </c>
      <c r="BA37" s="68" t="str">
        <f>IF(ISTEXT(#REF!),IF(#REF!=0,"INTRA-EU","CHECK")," ")</f>
        <v xml:space="preserve"> </v>
      </c>
      <c r="BB37" s="68" t="str">
        <f>IF(ISTEXT(#REF!),IF(#REF!=0,"INTRA-EU","CHECK")," ")</f>
        <v xml:space="preserve"> </v>
      </c>
      <c r="BC37" s="68" t="str">
        <f>IF(ISTEXT(#REF!),IF(#REF!=0,"INTRA-EU","CHECK")," ")</f>
        <v xml:space="preserve"> </v>
      </c>
      <c r="BD37" s="69" t="str">
        <f>IF(ISTEXT(#REF!),IF(#REF!=0,"INTRA-EU","CHECK")," ")</f>
        <v xml:space="preserve"> </v>
      </c>
    </row>
    <row r="38" spans="1:56" s="3" customFormat="1" ht="15" customHeight="1" thickBot="1" x14ac:dyDescent="0.2">
      <c r="A38" s="140" t="s">
        <v>209</v>
      </c>
      <c r="B38" s="9" t="s">
        <v>429</v>
      </c>
      <c r="C38" s="832" t="s">
        <v>511</v>
      </c>
      <c r="D38" s="307"/>
      <c r="E38" s="307"/>
      <c r="F38" s="307"/>
      <c r="G38" s="308"/>
      <c r="H38" s="307"/>
      <c r="I38" s="307"/>
      <c r="J38" s="307"/>
      <c r="K38" s="308"/>
      <c r="L38" s="546"/>
      <c r="M38" s="543"/>
      <c r="N38" s="542"/>
      <c r="O38" s="543"/>
      <c r="P38" s="542"/>
      <c r="Q38" s="542"/>
      <c r="R38" s="546"/>
      <c r="S38" s="550"/>
      <c r="T38" s="542"/>
      <c r="U38" s="543"/>
      <c r="V38" s="542"/>
      <c r="W38" s="543"/>
      <c r="X38" s="542"/>
      <c r="Y38" s="543"/>
      <c r="Z38" s="542"/>
      <c r="AA38" s="543"/>
      <c r="AB38" s="178"/>
      <c r="AC38" s="195" t="str">
        <f t="shared" si="0"/>
        <v>8.1</v>
      </c>
      <c r="AD38" s="525" t="str">
        <f t="shared" si="2"/>
        <v xml:space="preserve">ФАНЕРА  </v>
      </c>
      <c r="AE38" s="844" t="s">
        <v>418</v>
      </c>
      <c r="AF38" s="282">
        <f>D38-(D39+D40)</f>
        <v>0</v>
      </c>
      <c r="AG38" s="282">
        <f t="shared" ref="AG38:AM38" si="13">E38-(E39+E40)</f>
        <v>0</v>
      </c>
      <c r="AH38" s="282">
        <f t="shared" si="13"/>
        <v>0</v>
      </c>
      <c r="AI38" s="282">
        <f t="shared" si="13"/>
        <v>0</v>
      </c>
      <c r="AJ38" s="282">
        <f t="shared" si="13"/>
        <v>0</v>
      </c>
      <c r="AK38" s="282">
        <f t="shared" si="13"/>
        <v>0</v>
      </c>
      <c r="AL38" s="282">
        <f t="shared" si="13"/>
        <v>0</v>
      </c>
      <c r="AM38" s="642">
        <f t="shared" si="13"/>
        <v>0</v>
      </c>
      <c r="AN38" s="165"/>
      <c r="AO38" s="47" t="str">
        <f t="shared" si="1"/>
        <v>8.1</v>
      </c>
      <c r="AP38" s="525" t="str">
        <f t="shared" si="8"/>
        <v xml:space="preserve">ФАНЕРА  </v>
      </c>
      <c r="AQ38" s="844" t="s">
        <v>418</v>
      </c>
      <c r="AR38" s="169">
        <f>'CB1-Производство'!D49+'СВ2 | Первич. | Торговля'!D38-'СВ2 | Первич. | Торговля'!H38</f>
        <v>0</v>
      </c>
      <c r="AS38" s="169">
        <f>'CB1-Производство'!E49+'СВ2 | Первич. | Торговля'!F38-'СВ2 | Первич. | Торговля'!J38</f>
        <v>0</v>
      </c>
      <c r="AT38" s="106"/>
      <c r="AU38" s="60"/>
      <c r="AW38" s="37"/>
      <c r="AX38" s="47" t="s">
        <v>209</v>
      </c>
      <c r="AY38" s="9" t="s">
        <v>210</v>
      </c>
      <c r="AZ38" s="1267" t="s">
        <v>504</v>
      </c>
      <c r="BA38" s="71" t="str">
        <f>IF(ISTEXT(#REF!),IF(#REF!=0,"INTRA-EU","CHECK")," ")</f>
        <v xml:space="preserve"> </v>
      </c>
      <c r="BB38" s="71" t="str">
        <f>IF(ISTEXT(#REF!),IF(#REF!=0,"INTRA-EU","CHECK")," ")</f>
        <v xml:space="preserve"> </v>
      </c>
      <c r="BC38" s="71" t="str">
        <f>IF(ISTEXT(#REF!),IF(#REF!=0,"INTRA-EU","CHECK")," ")</f>
        <v xml:space="preserve"> </v>
      </c>
      <c r="BD38" s="72" t="str">
        <f>IF(ISTEXT(#REF!),IF(#REF!=0,"INTRA-EU","CHECK")," ")</f>
        <v xml:space="preserve"> </v>
      </c>
    </row>
    <row r="39" spans="1:56" s="3" customFormat="1" ht="15" customHeight="1" x14ac:dyDescent="0.15">
      <c r="A39" s="140" t="s">
        <v>430</v>
      </c>
      <c r="B39" s="7" t="s">
        <v>390</v>
      </c>
      <c r="C39" s="832" t="s">
        <v>511</v>
      </c>
      <c r="D39" s="302"/>
      <c r="E39" s="302"/>
      <c r="F39" s="302"/>
      <c r="G39" s="303"/>
      <c r="H39" s="302"/>
      <c r="I39" s="302"/>
      <c r="J39" s="302"/>
      <c r="K39" s="303"/>
      <c r="L39" s="546"/>
      <c r="M39" s="543"/>
      <c r="N39" s="542"/>
      <c r="O39" s="543"/>
      <c r="P39" s="542"/>
      <c r="Q39" s="542"/>
      <c r="R39" s="546"/>
      <c r="S39" s="550"/>
      <c r="T39" s="542"/>
      <c r="U39" s="543"/>
      <c r="V39" s="542"/>
      <c r="W39" s="543"/>
      <c r="X39" s="542"/>
      <c r="Y39" s="543"/>
      <c r="Z39" s="542"/>
      <c r="AA39" s="543"/>
      <c r="AB39" s="178"/>
      <c r="AC39" s="195" t="str">
        <f t="shared" si="0"/>
        <v>8.1.C</v>
      </c>
      <c r="AD39" s="526" t="str">
        <f t="shared" si="2"/>
        <v>Хвойные породы</v>
      </c>
      <c r="AE39" s="844" t="s">
        <v>418</v>
      </c>
      <c r="AF39" s="281"/>
      <c r="AG39" s="281"/>
      <c r="AH39" s="281"/>
      <c r="AI39" s="281"/>
      <c r="AJ39" s="281"/>
      <c r="AK39" s="281"/>
      <c r="AL39" s="281"/>
      <c r="AM39" s="641"/>
      <c r="AN39" s="37"/>
      <c r="AO39" s="47" t="str">
        <f t="shared" si="1"/>
        <v>8.1.C</v>
      </c>
      <c r="AP39" s="526" t="str">
        <f t="shared" si="8"/>
        <v>Хвойные породы</v>
      </c>
      <c r="AQ39" s="844" t="s">
        <v>418</v>
      </c>
      <c r="AR39" s="169">
        <f>'CB1-Производство'!D50+'СВ2 | Первич. | Торговля'!D39-'СВ2 | Первич. | Торговля'!H39</f>
        <v>0</v>
      </c>
      <c r="AS39" s="169">
        <f>'CB1-Производство'!E50+'СВ2 | Первич. | Торговля'!F39-'СВ2 | Первич. | Торговля'!J39</f>
        <v>0</v>
      </c>
      <c r="AT39" s="106"/>
      <c r="AU39" s="60"/>
      <c r="AW39" s="37"/>
      <c r="AX39" s="47" t="s">
        <v>430</v>
      </c>
      <c r="AY39" s="7" t="s">
        <v>44</v>
      </c>
      <c r="AZ39" s="1267" t="s">
        <v>504</v>
      </c>
      <c r="BA39" s="64" t="str">
        <f>IF(ISTEXT(#REF!),IF(#REF!=0,"INTRA-EU","CHECK")," ")</f>
        <v xml:space="preserve"> </v>
      </c>
      <c r="BB39" s="64" t="str">
        <f>IF(ISTEXT(#REF!),IF(#REF!=0,"INTRA-EU","CHECK")," ")</f>
        <v xml:space="preserve"> </v>
      </c>
      <c r="BC39" s="64" t="str">
        <f>IF(ISTEXT(#REF!),IF(#REF!=0,"INTRA-EU","CHECK")," ")</f>
        <v xml:space="preserve"> </v>
      </c>
      <c r="BD39" s="65" t="str">
        <f>IF(ISTEXT(#REF!),IF(#REF!=0,"INTRA-EU","CHECK")," ")</f>
        <v xml:space="preserve"> </v>
      </c>
    </row>
    <row r="40" spans="1:56" s="3" customFormat="1" ht="15" customHeight="1" thickBot="1" x14ac:dyDescent="0.2">
      <c r="A40" s="140" t="s">
        <v>215</v>
      </c>
      <c r="B40" s="7" t="s">
        <v>392</v>
      </c>
      <c r="C40" s="832" t="s">
        <v>511</v>
      </c>
      <c r="D40" s="302"/>
      <c r="E40" s="302"/>
      <c r="F40" s="302"/>
      <c r="G40" s="302"/>
      <c r="H40" s="302"/>
      <c r="I40" s="302"/>
      <c r="J40" s="302"/>
      <c r="K40" s="303"/>
      <c r="L40" s="546"/>
      <c r="M40" s="543"/>
      <c r="N40" s="542"/>
      <c r="O40" s="543"/>
      <c r="P40" s="542"/>
      <c r="Q40" s="542"/>
      <c r="R40" s="546"/>
      <c r="S40" s="550"/>
      <c r="T40" s="542"/>
      <c r="U40" s="543"/>
      <c r="V40" s="542"/>
      <c r="W40" s="543"/>
      <c r="X40" s="542"/>
      <c r="Y40" s="543"/>
      <c r="Z40" s="542"/>
      <c r="AA40" s="543"/>
      <c r="AB40" s="178"/>
      <c r="AC40" s="195" t="str">
        <f t="shared" si="0"/>
        <v>8.1.NC</v>
      </c>
      <c r="AD40" s="526" t="str">
        <f t="shared" si="2"/>
        <v>Лиственные породы</v>
      </c>
      <c r="AE40" s="844" t="s">
        <v>418</v>
      </c>
      <c r="AF40" s="281"/>
      <c r="AG40" s="281"/>
      <c r="AH40" s="281"/>
      <c r="AI40" s="281"/>
      <c r="AJ40" s="281"/>
      <c r="AK40" s="281"/>
      <c r="AL40" s="281"/>
      <c r="AM40" s="641"/>
      <c r="AN40" s="37"/>
      <c r="AO40" s="47" t="str">
        <f t="shared" si="1"/>
        <v>8.1.NC</v>
      </c>
      <c r="AP40" s="526" t="str">
        <f t="shared" si="8"/>
        <v>Лиственные породы</v>
      </c>
      <c r="AQ40" s="844" t="s">
        <v>418</v>
      </c>
      <c r="AR40" s="169">
        <f>'CB1-Производство'!D51+'СВ2 | Первич. | Торговля'!D40-'СВ2 | Первич. | Торговля'!H40</f>
        <v>0</v>
      </c>
      <c r="AS40" s="169">
        <f>'CB1-Производство'!E51+'СВ2 | Первич. | Торговля'!F40-'СВ2 | Первич. | Торговля'!J40</f>
        <v>0</v>
      </c>
      <c r="AT40" s="106"/>
      <c r="AU40" s="60"/>
      <c r="AW40" s="37"/>
      <c r="AX40" s="47" t="s">
        <v>215</v>
      </c>
      <c r="AY40" s="7" t="s">
        <v>51</v>
      </c>
      <c r="AZ40" s="1267" t="s">
        <v>504</v>
      </c>
      <c r="BA40" s="71" t="str">
        <f>IF(ISTEXT(#REF!),IF(#REF!=0,"INTRA-EU","CHECK")," ")</f>
        <v xml:space="preserve"> </v>
      </c>
      <c r="BB40" s="71" t="str">
        <f>IF(ISTEXT(#REF!),IF(#REF!=0,"INTRA-EU","CHECK")," ")</f>
        <v xml:space="preserve"> </v>
      </c>
      <c r="BC40" s="71" t="str">
        <f>IF(ISTEXT(#REF!),IF(#REF!=0,"INTRA-EU","CHECK")," ")</f>
        <v xml:space="preserve"> </v>
      </c>
      <c r="BD40" s="72" t="str">
        <f>IF(ISTEXT(#REF!),IF(#REF!=0,"INTRA-EU","CHECK")," ")</f>
        <v xml:space="preserve"> </v>
      </c>
    </row>
    <row r="41" spans="1:56" s="3" customFormat="1" ht="15" customHeight="1" x14ac:dyDescent="0.15">
      <c r="A41" s="140" t="s">
        <v>218</v>
      </c>
      <c r="B41" s="17" t="s">
        <v>398</v>
      </c>
      <c r="C41" s="832" t="s">
        <v>511</v>
      </c>
      <c r="D41" s="302"/>
      <c r="E41" s="302"/>
      <c r="F41" s="302"/>
      <c r="G41" s="302"/>
      <c r="H41" s="302"/>
      <c r="I41" s="302"/>
      <c r="J41" s="302"/>
      <c r="K41" s="303"/>
      <c r="L41" s="546"/>
      <c r="M41" s="543"/>
      <c r="N41" s="542"/>
      <c r="O41" s="543"/>
      <c r="P41" s="542"/>
      <c r="Q41" s="542"/>
      <c r="R41" s="546"/>
      <c r="S41" s="550"/>
      <c r="T41" s="542"/>
      <c r="U41" s="543"/>
      <c r="V41" s="542"/>
      <c r="W41" s="543"/>
      <c r="X41" s="542"/>
      <c r="Y41" s="543"/>
      <c r="Z41" s="542"/>
      <c r="AA41" s="543"/>
      <c r="AB41" s="178"/>
      <c r="AC41" s="195" t="str">
        <f t="shared" si="0"/>
        <v>8.1.NC.T</v>
      </c>
      <c r="AD41" s="527" t="str">
        <f t="shared" si="2"/>
        <v>в том числе тропические породы</v>
      </c>
      <c r="AE41" s="844" t="s">
        <v>418</v>
      </c>
      <c r="AF41" s="283"/>
      <c r="AG41" s="283"/>
      <c r="AH41" s="283"/>
      <c r="AI41" s="283"/>
      <c r="AJ41" s="283"/>
      <c r="AK41" s="283"/>
      <c r="AL41" s="283"/>
      <c r="AM41" s="643"/>
      <c r="AN41" s="37" t="s">
        <v>6</v>
      </c>
      <c r="AO41" s="47" t="str">
        <f t="shared" si="1"/>
        <v>8.1.NC.T</v>
      </c>
      <c r="AP41" s="527" t="str">
        <f t="shared" si="8"/>
        <v>в том числе тропические породы</v>
      </c>
      <c r="AQ41" s="844" t="s">
        <v>418</v>
      </c>
      <c r="AR41" s="169">
        <f>'CB1-Производство'!D52+'СВ2 | Первич. | Торговля'!D41-'СВ2 | Первич. | Торговля'!H41</f>
        <v>0</v>
      </c>
      <c r="AS41" s="169">
        <f>'CB1-Производство'!E52+'СВ2 | Первич. | Торговля'!F41-'СВ2 | Первич. | Торговля'!J41</f>
        <v>0</v>
      </c>
      <c r="AT41" s="106"/>
      <c r="AU41" s="60"/>
      <c r="AW41" s="37"/>
      <c r="AX41" s="47" t="s">
        <v>218</v>
      </c>
      <c r="AY41" s="8" t="s">
        <v>509</v>
      </c>
      <c r="AZ41" s="1267" t="s">
        <v>504</v>
      </c>
      <c r="BA41" s="64" t="str">
        <f>IF(ISTEXT(#REF!),IF(#REF!=0,"INTRA-EU","CHECK")," ")</f>
        <v xml:space="preserve"> </v>
      </c>
      <c r="BB41" s="64" t="str">
        <f>IF(ISTEXT(#REF!),IF(#REF!=0,"INTRA-EU","CHECK")," ")</f>
        <v xml:space="preserve"> </v>
      </c>
      <c r="BC41" s="64" t="str">
        <f>IF(ISTEXT(#REF!),IF(#REF!=0,"INTRA-EU","CHECK")," ")</f>
        <v xml:space="preserve"> </v>
      </c>
      <c r="BD41" s="65" t="str">
        <f>IF(ISTEXT(#REF!),IF(#REF!=0,"INTRA-EU","CHECK")," ")</f>
        <v xml:space="preserve"> </v>
      </c>
    </row>
    <row r="42" spans="1:56" s="3" customFormat="1" ht="15" customHeight="1" x14ac:dyDescent="0.15">
      <c r="A42" s="143" t="s">
        <v>219</v>
      </c>
      <c r="B42" s="1311" t="s">
        <v>431</v>
      </c>
      <c r="C42" s="832" t="s">
        <v>511</v>
      </c>
      <c r="D42" s="307"/>
      <c r="E42" s="307"/>
      <c r="F42" s="307"/>
      <c r="G42" s="307"/>
      <c r="H42" s="307"/>
      <c r="I42" s="307"/>
      <c r="J42" s="307"/>
      <c r="K42" s="308"/>
      <c r="L42" s="546"/>
      <c r="M42" s="543"/>
      <c r="N42" s="542"/>
      <c r="O42" s="543"/>
      <c r="P42" s="542"/>
      <c r="Q42" s="542"/>
      <c r="R42" s="546"/>
      <c r="S42" s="550"/>
      <c r="T42" s="542"/>
      <c r="U42" s="543"/>
      <c r="V42" s="542"/>
      <c r="W42" s="543"/>
      <c r="X42" s="542"/>
      <c r="Y42" s="543"/>
      <c r="Z42" s="542"/>
      <c r="AA42" s="543"/>
      <c r="AB42" s="178"/>
      <c r="AC42" s="621" t="s">
        <v>219</v>
      </c>
      <c r="AD42" s="628" t="str">
        <f>B42</f>
        <v xml:space="preserve">      в том числе Брус из клеёного шпона (LVL)</v>
      </c>
      <c r="AE42" s="629" t="s">
        <v>514</v>
      </c>
      <c r="AF42" s="281">
        <f>D42-(D43+D44)</f>
        <v>0</v>
      </c>
      <c r="AG42" s="281">
        <f t="shared" ref="AG42:AM42" si="14">E42-(E43+E44)</f>
        <v>0</v>
      </c>
      <c r="AH42" s="281">
        <f t="shared" si="14"/>
        <v>0</v>
      </c>
      <c r="AI42" s="281">
        <f t="shared" si="14"/>
        <v>0</v>
      </c>
      <c r="AJ42" s="281">
        <f t="shared" si="14"/>
        <v>0</v>
      </c>
      <c r="AK42" s="281">
        <f t="shared" si="14"/>
        <v>0</v>
      </c>
      <c r="AL42" s="281">
        <f t="shared" si="14"/>
        <v>0</v>
      </c>
      <c r="AM42" s="641">
        <f t="shared" si="14"/>
        <v>0</v>
      </c>
      <c r="AN42" s="37"/>
      <c r="AO42" s="621" t="s">
        <v>219</v>
      </c>
      <c r="AP42" s="849" t="str">
        <f t="shared" si="8"/>
        <v xml:space="preserve">      в том числе Брус из клеёного шпона (LVL)</v>
      </c>
      <c r="AQ42" s="629" t="s">
        <v>514</v>
      </c>
      <c r="AR42" s="169">
        <f>'CB1-Производство'!D53+'СВ2 | Первич. | Торговля'!D42-'СВ2 | Первич. | Торговля'!H42</f>
        <v>0</v>
      </c>
      <c r="AS42" s="169">
        <f>'CB1-Производство'!E53+'СВ2 | Первич. | Торговля'!F42-'СВ2 | Первич. | Торговля'!J42</f>
        <v>0</v>
      </c>
      <c r="AT42" s="106"/>
      <c r="AU42" s="60"/>
      <c r="AW42" s="37"/>
      <c r="AX42" s="47"/>
      <c r="AY42" s="8"/>
      <c r="AZ42" s="1267"/>
      <c r="BA42" s="64"/>
      <c r="BB42" s="64"/>
      <c r="BC42" s="64"/>
      <c r="BD42" s="65"/>
    </row>
    <row r="43" spans="1:56" s="3" customFormat="1" ht="15" customHeight="1" x14ac:dyDescent="0.15">
      <c r="A43" s="143" t="s">
        <v>222</v>
      </c>
      <c r="B43" s="1311" t="s">
        <v>432</v>
      </c>
      <c r="C43" s="832" t="s">
        <v>511</v>
      </c>
      <c r="D43" s="307"/>
      <c r="E43" s="307"/>
      <c r="F43" s="307"/>
      <c r="G43" s="307"/>
      <c r="H43" s="307"/>
      <c r="I43" s="307"/>
      <c r="J43" s="307"/>
      <c r="K43" s="308"/>
      <c r="L43" s="546"/>
      <c r="M43" s="543"/>
      <c r="N43" s="542"/>
      <c r="O43" s="543"/>
      <c r="P43" s="542"/>
      <c r="Q43" s="542"/>
      <c r="R43" s="546"/>
      <c r="S43" s="550"/>
      <c r="T43" s="542"/>
      <c r="U43" s="543"/>
      <c r="V43" s="542"/>
      <c r="W43" s="543"/>
      <c r="X43" s="542"/>
      <c r="Y43" s="543"/>
      <c r="Z43" s="542"/>
      <c r="AA43" s="543"/>
      <c r="AB43" s="178"/>
      <c r="AC43" s="621" t="s">
        <v>222</v>
      </c>
      <c r="AD43" s="628" t="str">
        <f t="shared" ref="AD43:AD45" si="15">B43</f>
        <v xml:space="preserve">            Хвойные породы</v>
      </c>
      <c r="AE43" s="629" t="s">
        <v>514</v>
      </c>
      <c r="AF43" s="281"/>
      <c r="AG43" s="281"/>
      <c r="AH43" s="281"/>
      <c r="AI43" s="281"/>
      <c r="AJ43" s="281"/>
      <c r="AK43" s="281"/>
      <c r="AL43" s="281"/>
      <c r="AM43" s="641"/>
      <c r="AN43" s="37"/>
      <c r="AO43" s="621" t="s">
        <v>222</v>
      </c>
      <c r="AP43" s="849" t="str">
        <f t="shared" si="8"/>
        <v xml:space="preserve">            Хвойные породы</v>
      </c>
      <c r="AQ43" s="629" t="s">
        <v>514</v>
      </c>
      <c r="AR43" s="169">
        <f>'CB1-Производство'!D54+'СВ2 | Первич. | Торговля'!D43-'СВ2 | Первич. | Торговля'!H43</f>
        <v>0</v>
      </c>
      <c r="AS43" s="169">
        <f>'CB1-Производство'!E54+'СВ2 | Первич. | Торговля'!F43-'СВ2 | Первич. | Торговля'!J43</f>
        <v>0</v>
      </c>
      <c r="AT43" s="106"/>
      <c r="AU43" s="60"/>
      <c r="AW43" s="37"/>
      <c r="AX43" s="47"/>
      <c r="AY43" s="8"/>
      <c r="AZ43" s="1267"/>
      <c r="BA43" s="64"/>
      <c r="BB43" s="64"/>
      <c r="BC43" s="64"/>
      <c r="BD43" s="65"/>
    </row>
    <row r="44" spans="1:56" s="3" customFormat="1" ht="15" customHeight="1" x14ac:dyDescent="0.15">
      <c r="A44" s="143" t="s">
        <v>223</v>
      </c>
      <c r="B44" s="1311" t="s">
        <v>433</v>
      </c>
      <c r="C44" s="832" t="s">
        <v>511</v>
      </c>
      <c r="D44" s="307"/>
      <c r="E44" s="307"/>
      <c r="F44" s="307"/>
      <c r="G44" s="307"/>
      <c r="H44" s="307"/>
      <c r="I44" s="307"/>
      <c r="J44" s="307"/>
      <c r="K44" s="308"/>
      <c r="L44" s="546"/>
      <c r="M44" s="543"/>
      <c r="N44" s="542"/>
      <c r="O44" s="543"/>
      <c r="P44" s="542"/>
      <c r="Q44" s="542"/>
      <c r="R44" s="546"/>
      <c r="S44" s="550"/>
      <c r="T44" s="542"/>
      <c r="U44" s="543"/>
      <c r="V44" s="542"/>
      <c r="W44" s="543"/>
      <c r="X44" s="542"/>
      <c r="Y44" s="543"/>
      <c r="Z44" s="542"/>
      <c r="AA44" s="543"/>
      <c r="AB44" s="178"/>
      <c r="AC44" s="621" t="s">
        <v>223</v>
      </c>
      <c r="AD44" s="628" t="str">
        <f t="shared" si="15"/>
        <v xml:space="preserve">            Лиственные породы</v>
      </c>
      <c r="AE44" s="629" t="s">
        <v>514</v>
      </c>
      <c r="AF44" s="281"/>
      <c r="AG44" s="281"/>
      <c r="AH44" s="281"/>
      <c r="AI44" s="281"/>
      <c r="AJ44" s="281"/>
      <c r="AK44" s="281"/>
      <c r="AL44" s="281"/>
      <c r="AM44" s="641"/>
      <c r="AN44" s="37"/>
      <c r="AO44" s="621" t="s">
        <v>223</v>
      </c>
      <c r="AP44" s="849" t="str">
        <f t="shared" si="8"/>
        <v xml:space="preserve">            Лиственные породы</v>
      </c>
      <c r="AQ44" s="629" t="s">
        <v>514</v>
      </c>
      <c r="AR44" s="169">
        <f>'CB1-Производство'!D55+'СВ2 | Первич. | Торговля'!D44-'СВ2 | Первич. | Торговля'!H44</f>
        <v>0</v>
      </c>
      <c r="AS44" s="169">
        <f>'CB1-Производство'!E55+'СВ2 | Первич. | Торговля'!F44-'СВ2 | Первич. | Торговля'!J44</f>
        <v>0</v>
      </c>
      <c r="AT44" s="106"/>
      <c r="AU44" s="60"/>
      <c r="AW44" s="37"/>
      <c r="AX44" s="47"/>
      <c r="AY44" s="8"/>
      <c r="AZ44" s="1267"/>
      <c r="BA44" s="64"/>
      <c r="BB44" s="64"/>
      <c r="BC44" s="64"/>
      <c r="BD44" s="65"/>
    </row>
    <row r="45" spans="1:56" s="3" customFormat="1" ht="15" customHeight="1" x14ac:dyDescent="0.15">
      <c r="A45" s="143" t="s">
        <v>225</v>
      </c>
      <c r="B45" s="1312" t="s">
        <v>434</v>
      </c>
      <c r="C45" s="832" t="s">
        <v>511</v>
      </c>
      <c r="D45" s="307"/>
      <c r="E45" s="307"/>
      <c r="F45" s="307"/>
      <c r="G45" s="307"/>
      <c r="H45" s="307"/>
      <c r="I45" s="307"/>
      <c r="J45" s="307"/>
      <c r="K45" s="308"/>
      <c r="L45" s="546"/>
      <c r="M45" s="543"/>
      <c r="N45" s="542"/>
      <c r="O45" s="543"/>
      <c r="P45" s="542"/>
      <c r="Q45" s="542"/>
      <c r="R45" s="546"/>
      <c r="S45" s="550"/>
      <c r="T45" s="542"/>
      <c r="U45" s="543"/>
      <c r="V45" s="542"/>
      <c r="W45" s="543"/>
      <c r="X45" s="542"/>
      <c r="Y45" s="543"/>
      <c r="Z45" s="542"/>
      <c r="AA45" s="543"/>
      <c r="AB45" s="178"/>
      <c r="AC45" s="621" t="s">
        <v>225</v>
      </c>
      <c r="AD45" s="848" t="str">
        <f t="shared" si="15"/>
        <v xml:space="preserve">                 в том числе тропические породы</v>
      </c>
      <c r="AE45" s="629" t="s">
        <v>514</v>
      </c>
      <c r="AF45" s="281"/>
      <c r="AG45" s="281"/>
      <c r="AH45" s="281"/>
      <c r="AI45" s="281"/>
      <c r="AJ45" s="281"/>
      <c r="AK45" s="281"/>
      <c r="AL45" s="281"/>
      <c r="AM45" s="641"/>
      <c r="AN45" s="37"/>
      <c r="AO45" s="621" t="s">
        <v>225</v>
      </c>
      <c r="AP45" s="850" t="str">
        <f t="shared" si="8"/>
        <v xml:space="preserve">                 в том числе тропические породы</v>
      </c>
      <c r="AQ45" s="629" t="s">
        <v>514</v>
      </c>
      <c r="AR45" s="169">
        <f>'CB1-Производство'!D56+'СВ2 | Первич. | Торговля'!D45-'СВ2 | Первич. | Торговля'!H45</f>
        <v>0</v>
      </c>
      <c r="AS45" s="169">
        <f>'CB1-Производство'!E56+'СВ2 | Первич. | Торговля'!F45-'СВ2 | Первич. | Торговля'!J45</f>
        <v>0</v>
      </c>
      <c r="AT45" s="106"/>
      <c r="AU45" s="60"/>
      <c r="AW45" s="37"/>
      <c r="AX45" s="47"/>
      <c r="AY45" s="8"/>
      <c r="AZ45" s="1267"/>
      <c r="BA45" s="64"/>
      <c r="BB45" s="64"/>
      <c r="BC45" s="64"/>
      <c r="BD45" s="65"/>
    </row>
    <row r="46" spans="1:56" s="3" customFormat="1" ht="15" customHeight="1" x14ac:dyDescent="0.15">
      <c r="A46" s="140" t="s">
        <v>226</v>
      </c>
      <c r="B46" s="351" t="s">
        <v>435</v>
      </c>
      <c r="C46" s="832" t="s">
        <v>511</v>
      </c>
      <c r="D46" s="307"/>
      <c r="E46" s="307"/>
      <c r="F46" s="307"/>
      <c r="G46" s="307"/>
      <c r="H46" s="307"/>
      <c r="I46" s="307"/>
      <c r="J46" s="307"/>
      <c r="K46" s="308"/>
      <c r="L46" s="546"/>
      <c r="M46" s="543"/>
      <c r="N46" s="542"/>
      <c r="O46" s="543"/>
      <c r="P46" s="542"/>
      <c r="Q46" s="542"/>
      <c r="R46" s="546"/>
      <c r="S46" s="550"/>
      <c r="T46" s="542"/>
      <c r="U46" s="543"/>
      <c r="V46" s="542"/>
      <c r="W46" s="543"/>
      <c r="X46" s="542"/>
      <c r="Y46" s="543"/>
      <c r="Z46" s="542"/>
      <c r="AA46" s="543"/>
      <c r="AB46" s="178"/>
      <c r="AC46" s="195" t="str">
        <f t="shared" ref="AC46:AC78" si="16">A46</f>
        <v>8.2</v>
      </c>
      <c r="AD46" s="525" t="str">
        <f t="shared" si="2"/>
        <v>СТРУЖЕЧНЫЕ ПЛИТЫ, ПЛИТЫ С ОРИЕНТИРОВАННОЙ СТРУЖКОЙ (OSB) И ПРОЧИЕ ПЛИТЫ ЭТОЙ КАТЕГОРИИ</v>
      </c>
      <c r="AE46" s="844" t="s">
        <v>418</v>
      </c>
      <c r="AF46" s="281"/>
      <c r="AG46" s="281"/>
      <c r="AH46" s="281"/>
      <c r="AI46" s="281"/>
      <c r="AJ46" s="281"/>
      <c r="AK46" s="281"/>
      <c r="AL46" s="281"/>
      <c r="AM46" s="641"/>
      <c r="AN46" s="37"/>
      <c r="AO46" s="47" t="str">
        <f t="shared" ref="AO46:AO75" si="17">A46</f>
        <v>8.2</v>
      </c>
      <c r="AP46" s="525" t="str">
        <f t="shared" si="8"/>
        <v>СТРУЖЕЧНЫЕ ПЛИТЫ, ПЛИТЫ С ОРИЕНТИРОВАННОЙ СТРУЖКОЙ (OSB) И ПРОЧИЕ ПЛИТЫ ЭТОЙ КАТЕГОРИИ</v>
      </c>
      <c r="AQ46" s="844" t="s">
        <v>418</v>
      </c>
      <c r="AR46" s="169">
        <f>'CB1-Производство'!D57+'СВ2 | Первич. | Торговля'!D46-'СВ2 | Первич. | Торговля'!H46</f>
        <v>0</v>
      </c>
      <c r="AS46" s="169">
        <f>'CB1-Производство'!E57+'СВ2 | Первич. | Торговля'!F46-'СВ2 | Первич. | Торговля'!J46</f>
        <v>0</v>
      </c>
      <c r="AT46" s="106"/>
      <c r="AU46" s="60"/>
      <c r="AW46" s="37"/>
      <c r="AX46" s="47" t="s">
        <v>226</v>
      </c>
      <c r="AY46" s="9" t="s">
        <v>516</v>
      </c>
      <c r="AZ46" s="1267" t="s">
        <v>504</v>
      </c>
      <c r="BA46" s="68" t="str">
        <f>IF(ISTEXT(#REF!),IF(#REF!=0,"INTRA-EU","CHECK")," ")</f>
        <v xml:space="preserve"> </v>
      </c>
      <c r="BB46" s="68" t="str">
        <f>IF(ISTEXT(#REF!),IF(#REF!=0,"INTRA-EU","CHECK")," ")</f>
        <v xml:space="preserve"> </v>
      </c>
      <c r="BC46" s="68" t="str">
        <f>IF(ISTEXT(#REF!),IF(#REF!=0,"INTRA-EU","CHECK")," ")</f>
        <v xml:space="preserve"> </v>
      </c>
      <c r="BD46" s="69" t="str">
        <f>IF(ISTEXT(#REF!),IF(#REF!=0,"INTRA-EU","CHECK")," ")</f>
        <v xml:space="preserve"> </v>
      </c>
    </row>
    <row r="47" spans="1:56" s="3" customFormat="1" ht="15" customHeight="1" x14ac:dyDescent="0.15">
      <c r="A47" s="140" t="s">
        <v>232</v>
      </c>
      <c r="B47" s="834" t="s">
        <v>436</v>
      </c>
      <c r="C47" s="832" t="s">
        <v>511</v>
      </c>
      <c r="D47" s="302"/>
      <c r="E47" s="302"/>
      <c r="F47" s="302"/>
      <c r="G47" s="302"/>
      <c r="H47" s="302"/>
      <c r="I47" s="302"/>
      <c r="J47" s="302"/>
      <c r="K47" s="303"/>
      <c r="L47" s="546"/>
      <c r="M47" s="543"/>
      <c r="N47" s="542"/>
      <c r="O47" s="543"/>
      <c r="P47" s="542"/>
      <c r="Q47" s="542"/>
      <c r="R47" s="546"/>
      <c r="S47" s="550"/>
      <c r="T47" s="542"/>
      <c r="U47" s="543"/>
      <c r="V47" s="542"/>
      <c r="W47" s="543"/>
      <c r="X47" s="542"/>
      <c r="Y47" s="543"/>
      <c r="Z47" s="542"/>
      <c r="AA47" s="543"/>
      <c r="AB47" s="178"/>
      <c r="AC47" s="195" t="str">
        <f t="shared" si="16"/>
        <v>8.2.1</v>
      </c>
      <c r="AD47" s="526" t="str">
        <f t="shared" si="2"/>
        <v>в том числе ПЛИТЫ С ОРИЕНТИРОВАННОЙ СТРУЖКОЙ (OSB)</v>
      </c>
      <c r="AE47" s="844" t="s">
        <v>418</v>
      </c>
      <c r="AF47" s="283"/>
      <c r="AG47" s="283"/>
      <c r="AH47" s="283"/>
      <c r="AI47" s="283"/>
      <c r="AJ47" s="283"/>
      <c r="AK47" s="283"/>
      <c r="AL47" s="283"/>
      <c r="AM47" s="643"/>
      <c r="AN47" s="37"/>
      <c r="AO47" s="47" t="str">
        <f t="shared" si="17"/>
        <v>8.2.1</v>
      </c>
      <c r="AP47" s="526" t="str">
        <f t="shared" si="8"/>
        <v>в том числе ПЛИТЫ С ОРИЕНТИРОВАННОЙ СТРУЖКОЙ (OSB)</v>
      </c>
      <c r="AQ47" s="844" t="s">
        <v>418</v>
      </c>
      <c r="AR47" s="169">
        <f>'CB1-Производство'!D58+'СВ2 | Первич. | Торговля'!D47-'СВ2 | Первич. | Торговля'!H47</f>
        <v>0</v>
      </c>
      <c r="AS47" s="169">
        <f>'CB1-Производство'!E58+'СВ2 | Первич. | Торговля'!F47-'СВ2 | Первич. | Торговля'!J47</f>
        <v>0</v>
      </c>
      <c r="AT47" s="106"/>
      <c r="AU47" s="60"/>
      <c r="AW47" s="37"/>
      <c r="AX47" s="47" t="s">
        <v>232</v>
      </c>
      <c r="AY47" s="7" t="s">
        <v>517</v>
      </c>
      <c r="AZ47" s="1267" t="s">
        <v>504</v>
      </c>
      <c r="BA47" s="68" t="str">
        <f>IF(ISTEXT(#REF!),IF(#REF!=0,"INTRA-EU","CHECK")," ")</f>
        <v xml:space="preserve"> </v>
      </c>
      <c r="BB47" s="68" t="str">
        <f>IF(ISTEXT(#REF!),IF(#REF!=0,"INTRA-EU","CHECK")," ")</f>
        <v xml:space="preserve"> </v>
      </c>
      <c r="BC47" s="68" t="str">
        <f>IF(ISTEXT(#REF!),IF(#REF!=0,"INTRA-EU","CHECK")," ")</f>
        <v xml:space="preserve"> </v>
      </c>
      <c r="BD47" s="69" t="str">
        <f>IF(ISTEXT(#REF!),IF(#REF!=0,"INTRA-EU","CHECK")," ")</f>
        <v xml:space="preserve"> </v>
      </c>
    </row>
    <row r="48" spans="1:56" s="3" customFormat="1" ht="15" customHeight="1" x14ac:dyDescent="0.15">
      <c r="A48" s="140" t="s">
        <v>234</v>
      </c>
      <c r="B48" s="9" t="s">
        <v>437</v>
      </c>
      <c r="C48" s="832" t="s">
        <v>511</v>
      </c>
      <c r="D48" s="307"/>
      <c r="E48" s="307"/>
      <c r="F48" s="307"/>
      <c r="G48" s="307"/>
      <c r="H48" s="307"/>
      <c r="I48" s="307"/>
      <c r="J48" s="307"/>
      <c r="K48" s="308"/>
      <c r="L48" s="546"/>
      <c r="M48" s="543"/>
      <c r="N48" s="542"/>
      <c r="O48" s="543"/>
      <c r="P48" s="542"/>
      <c r="Q48" s="542"/>
      <c r="R48" s="546"/>
      <c r="S48" s="550"/>
      <c r="T48" s="542"/>
      <c r="U48" s="543"/>
      <c r="V48" s="542"/>
      <c r="W48" s="543"/>
      <c r="X48" s="542"/>
      <c r="Y48" s="543"/>
      <c r="Z48" s="542"/>
      <c r="AA48" s="543"/>
      <c r="AB48" s="178"/>
      <c r="AC48" s="195" t="str">
        <f t="shared" si="16"/>
        <v>8.3</v>
      </c>
      <c r="AD48" s="525" t="str">
        <f t="shared" si="2"/>
        <v>ДРЕВЕСНОВОЛОКНИСТЫЕ ПЛИТЫ</v>
      </c>
      <c r="AE48" s="844" t="s">
        <v>418</v>
      </c>
      <c r="AF48" s="282">
        <f>D48-(D49+D50+D51)</f>
        <v>0</v>
      </c>
      <c r="AG48" s="282">
        <f t="shared" ref="AG48:AM48" si="18">E48-(E49+E50+E51)</f>
        <v>0</v>
      </c>
      <c r="AH48" s="282">
        <f t="shared" si="18"/>
        <v>0</v>
      </c>
      <c r="AI48" s="282">
        <f t="shared" si="18"/>
        <v>0</v>
      </c>
      <c r="AJ48" s="282">
        <f t="shared" si="18"/>
        <v>0</v>
      </c>
      <c r="AK48" s="282">
        <f t="shared" si="18"/>
        <v>0</v>
      </c>
      <c r="AL48" s="282">
        <f t="shared" si="18"/>
        <v>0</v>
      </c>
      <c r="AM48" s="642">
        <f t="shared" si="18"/>
        <v>0</v>
      </c>
      <c r="AN48" s="175"/>
      <c r="AO48" s="47" t="str">
        <f t="shared" si="17"/>
        <v>8.3</v>
      </c>
      <c r="AP48" s="525" t="str">
        <f t="shared" si="8"/>
        <v>ДРЕВЕСНОВОЛОКНИСТЫЕ ПЛИТЫ</v>
      </c>
      <c r="AQ48" s="844" t="s">
        <v>418</v>
      </c>
      <c r="AR48" s="169">
        <f>'CB1-Производство'!D59+'СВ2 | Первич. | Торговля'!D48-'СВ2 | Первич. | Торговля'!H48</f>
        <v>0</v>
      </c>
      <c r="AS48" s="169">
        <f>'CB1-Производство'!E59+'СВ2 | Первич. | Торговля'!F48-'СВ2 | Первич. | Торговля'!J48</f>
        <v>0</v>
      </c>
      <c r="AT48" s="106"/>
      <c r="AU48" s="60"/>
      <c r="AW48" s="37"/>
      <c r="AX48" s="47" t="s">
        <v>234</v>
      </c>
      <c r="AY48" s="9" t="s">
        <v>235</v>
      </c>
      <c r="AZ48" s="1267" t="s">
        <v>504</v>
      </c>
      <c r="BA48" s="68" t="str">
        <f>IF(ISTEXT(#REF!),IF(#REF!=0,"INTRA-EU","CHECK")," ")</f>
        <v xml:space="preserve"> </v>
      </c>
      <c r="BB48" s="68" t="str">
        <f>IF(ISTEXT(#REF!),IF(#REF!=0,"INTRA-EU","CHECK")," ")</f>
        <v xml:space="preserve"> </v>
      </c>
      <c r="BC48" s="68" t="str">
        <f>IF(ISTEXT(#REF!),IF(#REF!=0,"INTRA-EU","CHECK")," ")</f>
        <v xml:space="preserve"> </v>
      </c>
      <c r="BD48" s="69" t="str">
        <f>IF(ISTEXT(#REF!),IF(#REF!=0,"INTRA-EU","CHECK")," ")</f>
        <v xml:space="preserve"> </v>
      </c>
    </row>
    <row r="49" spans="1:56" s="3" customFormat="1" ht="15" customHeight="1" x14ac:dyDescent="0.15">
      <c r="A49" s="140" t="s">
        <v>236</v>
      </c>
      <c r="B49" s="7" t="s">
        <v>438</v>
      </c>
      <c r="C49" s="832" t="s">
        <v>511</v>
      </c>
      <c r="D49" s="302"/>
      <c r="E49" s="302"/>
      <c r="F49" s="302"/>
      <c r="G49" s="302"/>
      <c r="H49" s="302"/>
      <c r="I49" s="302"/>
      <c r="J49" s="302"/>
      <c r="K49" s="303"/>
      <c r="L49" s="546"/>
      <c r="M49" s="543"/>
      <c r="N49" s="542"/>
      <c r="O49" s="543"/>
      <c r="P49" s="542"/>
      <c r="Q49" s="542"/>
      <c r="R49" s="546"/>
      <c r="S49" s="550"/>
      <c r="T49" s="542"/>
      <c r="U49" s="543"/>
      <c r="V49" s="542"/>
      <c r="W49" s="543"/>
      <c r="X49" s="542"/>
      <c r="Y49" s="543"/>
      <c r="Z49" s="542"/>
      <c r="AA49" s="543"/>
      <c r="AB49" s="178"/>
      <c r="AC49" s="195" t="str">
        <f t="shared" si="16"/>
        <v>8.3.1</v>
      </c>
      <c r="AD49" s="526" t="str">
        <f t="shared" ref="AD49:AD78" si="19">B49</f>
        <v xml:space="preserve">ТВЕРДЫЕ ПЛИТЫ </v>
      </c>
      <c r="AE49" s="844" t="s">
        <v>418</v>
      </c>
      <c r="AF49" s="281"/>
      <c r="AG49" s="281"/>
      <c r="AH49" s="281"/>
      <c r="AI49" s="281"/>
      <c r="AJ49" s="281"/>
      <c r="AK49" s="281"/>
      <c r="AL49" s="281"/>
      <c r="AM49" s="641"/>
      <c r="AN49" s="37"/>
      <c r="AO49" s="47" t="str">
        <f t="shared" si="17"/>
        <v>8.3.1</v>
      </c>
      <c r="AP49" s="526" t="str">
        <f t="shared" si="8"/>
        <v xml:space="preserve">ТВЕРДЫЕ ПЛИТЫ </v>
      </c>
      <c r="AQ49" s="844" t="s">
        <v>418</v>
      </c>
      <c r="AR49" s="169">
        <f>'CB1-Производство'!D60+'СВ2 | Первич. | Торговля'!D49-'СВ2 | Первич. | Торговля'!H49</f>
        <v>0</v>
      </c>
      <c r="AS49" s="169">
        <f>'CB1-Производство'!E60+'СВ2 | Первич. | Торговля'!F49-'СВ2 | Первич. | Торговля'!J49</f>
        <v>0</v>
      </c>
      <c r="AT49" s="106"/>
      <c r="AU49" s="60"/>
      <c r="AW49" s="37"/>
      <c r="AX49" s="47" t="s">
        <v>236</v>
      </c>
      <c r="AY49" s="7" t="s">
        <v>237</v>
      </c>
      <c r="AZ49" s="15" t="s">
        <v>506</v>
      </c>
      <c r="BA49" s="64" t="str">
        <f>IF(ISTEXT(#REF!),IF(#REF!=0,"INTRA-EU","CHECK")," ")</f>
        <v xml:space="preserve"> </v>
      </c>
      <c r="BB49" s="64" t="str">
        <f>IF(ISTEXT(#REF!),IF(#REF!=0,"INTRA-EU","CHECK")," ")</f>
        <v xml:space="preserve"> </v>
      </c>
      <c r="BC49" s="64" t="str">
        <f>IF(ISTEXT(#REF!),IF(#REF!=0,"INTRA-EU","CHECK")," ")</f>
        <v xml:space="preserve"> </v>
      </c>
      <c r="BD49" s="65" t="str">
        <f>IF(ISTEXT(#REF!),IF(#REF!=0,"INTRA-EU","CHECK")," ")</f>
        <v xml:space="preserve"> </v>
      </c>
    </row>
    <row r="50" spans="1:56" s="3" customFormat="1" ht="32.75" customHeight="1" thickBot="1" x14ac:dyDescent="0.2">
      <c r="A50" s="140" t="s">
        <v>239</v>
      </c>
      <c r="B50" s="699" t="s">
        <v>439</v>
      </c>
      <c r="C50" s="832" t="s">
        <v>511</v>
      </c>
      <c r="D50" s="302"/>
      <c r="E50" s="302"/>
      <c r="F50" s="302"/>
      <c r="G50" s="302"/>
      <c r="H50" s="302"/>
      <c r="I50" s="302"/>
      <c r="J50" s="302"/>
      <c r="K50" s="303"/>
      <c r="L50" s="546"/>
      <c r="M50" s="543"/>
      <c r="N50" s="542"/>
      <c r="O50" s="543"/>
      <c r="P50" s="542"/>
      <c r="Q50" s="542"/>
      <c r="R50" s="546"/>
      <c r="S50" s="550"/>
      <c r="T50" s="542"/>
      <c r="U50" s="543"/>
      <c r="V50" s="542"/>
      <c r="W50" s="543"/>
      <c r="X50" s="542"/>
      <c r="Y50" s="543"/>
      <c r="Z50" s="542"/>
      <c r="AA50" s="543"/>
      <c r="AB50" s="178"/>
      <c r="AC50" s="195" t="str">
        <f t="shared" si="16"/>
        <v>8.3.2</v>
      </c>
      <c r="AD50" s="526" t="str">
        <f t="shared" si="19"/>
        <v>ДРЕВЕСНОВОЛОКНИСТЫЕ ПЛИТЫ СРЕДНЕЙ/ВЫСОКОЙ ПЛОТНОСТИ (MDF/HDF)</v>
      </c>
      <c r="AE50" s="844" t="s">
        <v>418</v>
      </c>
      <c r="AF50" s="281"/>
      <c r="AG50" s="281"/>
      <c r="AH50" s="281"/>
      <c r="AI50" s="281"/>
      <c r="AJ50" s="281"/>
      <c r="AK50" s="281"/>
      <c r="AL50" s="281"/>
      <c r="AM50" s="641"/>
      <c r="AN50" s="37"/>
      <c r="AO50" s="47" t="str">
        <f t="shared" si="17"/>
        <v>8.3.2</v>
      </c>
      <c r="AP50" s="881" t="str">
        <f t="shared" si="8"/>
        <v>ДРЕВЕСНОВОЛОКНИСТЫЕ ПЛИТЫ СРЕДНЕЙ/ВЫСОКОЙ ПЛОТНОСТИ (MDF/HDF)</v>
      </c>
      <c r="AQ50" s="844" t="s">
        <v>418</v>
      </c>
      <c r="AR50" s="169">
        <f>'CB1-Производство'!D61+'СВ2 | Первич. | Торговля'!D50-'СВ2 | Первич. | Торговля'!H50</f>
        <v>0</v>
      </c>
      <c r="AS50" s="169">
        <f>'CB1-Производство'!E61+'СВ2 | Первич. | Торговля'!F50-'СВ2 | Первич. | Торговля'!J50</f>
        <v>0</v>
      </c>
      <c r="AT50" s="106"/>
      <c r="AU50" s="60"/>
      <c r="AW50" s="37"/>
      <c r="AX50" s="47" t="s">
        <v>239</v>
      </c>
      <c r="AY50" s="7" t="s">
        <v>240</v>
      </c>
      <c r="AZ50" s="1268" t="s">
        <v>506</v>
      </c>
      <c r="BA50" s="71" t="str">
        <f>IF(ISTEXT(#REF!),IF(#REF!=0,"INTRA-EU","CHECK")," ")</f>
        <v xml:space="preserve"> </v>
      </c>
      <c r="BB50" s="71" t="str">
        <f>IF(ISTEXT(#REF!),IF(#REF!=0,"INTRA-EU","CHECK")," ")</f>
        <v xml:space="preserve"> </v>
      </c>
      <c r="BC50" s="71" t="str">
        <f>IF(ISTEXT(#REF!),IF(#REF!=0,"INTRA-EU","CHECK")," ")</f>
        <v xml:space="preserve"> </v>
      </c>
      <c r="BD50" s="72" t="str">
        <f>IF(ISTEXT(#REF!),IF(#REF!=0,"INTRA-EU","CHECK")," ")</f>
        <v xml:space="preserve"> </v>
      </c>
    </row>
    <row r="51" spans="1:56" s="3" customFormat="1" ht="15" customHeight="1" thickBot="1" x14ac:dyDescent="0.2">
      <c r="A51" s="141" t="s">
        <v>241</v>
      </c>
      <c r="B51" s="10" t="s">
        <v>440</v>
      </c>
      <c r="C51" s="832" t="s">
        <v>511</v>
      </c>
      <c r="D51" s="302"/>
      <c r="E51" s="302"/>
      <c r="F51" s="302"/>
      <c r="G51" s="302"/>
      <c r="H51" s="302"/>
      <c r="I51" s="302"/>
      <c r="J51" s="302"/>
      <c r="K51" s="303"/>
      <c r="L51" s="546"/>
      <c r="M51" s="543"/>
      <c r="N51" s="542"/>
      <c r="O51" s="543"/>
      <c r="P51" s="542"/>
      <c r="Q51" s="542"/>
      <c r="R51" s="546"/>
      <c r="S51" s="550"/>
      <c r="T51" s="542"/>
      <c r="U51" s="543"/>
      <c r="V51" s="542"/>
      <c r="W51" s="543"/>
      <c r="X51" s="542"/>
      <c r="Y51" s="543"/>
      <c r="Z51" s="542"/>
      <c r="AA51" s="543"/>
      <c r="AB51" s="178"/>
      <c r="AC51" s="650" t="str">
        <f t="shared" si="16"/>
        <v>8.3.3</v>
      </c>
      <c r="AD51" s="557" t="str">
        <f t="shared" si="19"/>
        <v>ПРОЧИЕ ДРЕВЕСНОВОЛОКНИСТЫЕ ПЛИТЫ</v>
      </c>
      <c r="AE51" s="844" t="s">
        <v>418</v>
      </c>
      <c r="AF51" s="283"/>
      <c r="AG51" s="283"/>
      <c r="AH51" s="283"/>
      <c r="AI51" s="283"/>
      <c r="AJ51" s="283"/>
      <c r="AK51" s="283"/>
      <c r="AL51" s="283"/>
      <c r="AM51" s="643"/>
      <c r="AN51" s="37"/>
      <c r="AO51" s="46" t="str">
        <f t="shared" si="17"/>
        <v>8.3.3</v>
      </c>
      <c r="AP51" s="557" t="str">
        <f t="shared" si="8"/>
        <v>ПРОЧИЕ ДРЕВЕСНОВОЛОКНИСТЫЕ ПЛИТЫ</v>
      </c>
      <c r="AQ51" s="844" t="s">
        <v>418</v>
      </c>
      <c r="AR51" s="169">
        <f>'CB1-Производство'!D62+'СВ2 | Первич. | Торговля'!D51-'СВ2 | Первич. | Торговля'!H51</f>
        <v>0</v>
      </c>
      <c r="AS51" s="169">
        <f>'CB1-Производство'!E62+'СВ2 | Первич. | Торговля'!F51-'СВ2 | Первич. | Торговля'!J51</f>
        <v>0</v>
      </c>
      <c r="AT51" s="106"/>
      <c r="AU51" s="60"/>
      <c r="AW51" s="37"/>
      <c r="AX51" s="46" t="s">
        <v>241</v>
      </c>
      <c r="AY51" s="10" t="s">
        <v>518</v>
      </c>
      <c r="AZ51" s="1269" t="s">
        <v>506</v>
      </c>
      <c r="BA51" s="73" t="str">
        <f>IF(ISTEXT(#REF!),IF(#REF!=0,"INTRA-EU","CHECK")," ")</f>
        <v xml:space="preserve"> </v>
      </c>
      <c r="BB51" s="73" t="str">
        <f>IF(ISTEXT(#REF!),IF(#REF!=0,"INTRA-EU","CHECK")," ")</f>
        <v xml:space="preserve"> </v>
      </c>
      <c r="BC51" s="73" t="str">
        <f>IF(ISTEXT(#REF!),IF(#REF!=0,"INTRA-EU","CHECK")," ")</f>
        <v xml:space="preserve"> </v>
      </c>
      <c r="BD51" s="74" t="str">
        <f>IF(ISTEXT(#REF!),IF(#REF!=0,"INTRA-EU","CHECK")," ")</f>
        <v xml:space="preserve"> </v>
      </c>
    </row>
    <row r="52" spans="1:56" s="3" customFormat="1" ht="15" customHeight="1" x14ac:dyDescent="0.15">
      <c r="A52" s="142" t="s">
        <v>244</v>
      </c>
      <c r="B52" s="170" t="s">
        <v>441</v>
      </c>
      <c r="C52" s="833" t="s">
        <v>415</v>
      </c>
      <c r="D52" s="304"/>
      <c r="E52" s="304"/>
      <c r="F52" s="304"/>
      <c r="G52" s="304"/>
      <c r="H52" s="304"/>
      <c r="I52" s="304"/>
      <c r="J52" s="304"/>
      <c r="K52" s="305"/>
      <c r="L52" s="545"/>
      <c r="M52" s="541"/>
      <c r="N52" s="540"/>
      <c r="O52" s="541"/>
      <c r="P52" s="540"/>
      <c r="Q52" s="540"/>
      <c r="R52" s="545"/>
      <c r="S52" s="549"/>
      <c r="T52" s="540"/>
      <c r="U52" s="541"/>
      <c r="V52" s="540"/>
      <c r="W52" s="541"/>
      <c r="X52" s="540"/>
      <c r="Y52" s="541"/>
      <c r="Z52" s="540"/>
      <c r="AA52" s="541"/>
      <c r="AB52" s="178"/>
      <c r="AC52" s="651" t="str">
        <f t="shared" si="16"/>
        <v>9</v>
      </c>
      <c r="AD52" s="552" t="str">
        <f t="shared" si="19"/>
        <v>ДРЕВЕСНАЯ МАССА</v>
      </c>
      <c r="AE52" s="845" t="s">
        <v>415</v>
      </c>
      <c r="AF52" s="284">
        <f>D52-(D53+D54+D58)</f>
        <v>0</v>
      </c>
      <c r="AG52" s="284">
        <f t="shared" ref="AG52:AM52" si="20">E52-(E53+E54+E58)</f>
        <v>0</v>
      </c>
      <c r="AH52" s="284">
        <f t="shared" si="20"/>
        <v>0</v>
      </c>
      <c r="AI52" s="284">
        <f t="shared" si="20"/>
        <v>0</v>
      </c>
      <c r="AJ52" s="284">
        <f t="shared" si="20"/>
        <v>0</v>
      </c>
      <c r="AK52" s="284">
        <f t="shared" si="20"/>
        <v>0</v>
      </c>
      <c r="AL52" s="284">
        <f t="shared" si="20"/>
        <v>0</v>
      </c>
      <c r="AM52" s="647">
        <f t="shared" si="20"/>
        <v>0</v>
      </c>
      <c r="AN52" s="165"/>
      <c r="AO52" s="166" t="str">
        <f t="shared" si="17"/>
        <v>9</v>
      </c>
      <c r="AP52" s="552" t="str">
        <f t="shared" si="8"/>
        <v>ДРЕВЕСНАЯ МАССА</v>
      </c>
      <c r="AQ52" s="845" t="s">
        <v>415</v>
      </c>
      <c r="AR52" s="172">
        <f>'CB1-Производство'!D63+'СВ2 | Первич. | Торговля'!D52-'СВ2 | Первич. | Торговля'!H52</f>
        <v>0</v>
      </c>
      <c r="AS52" s="172">
        <f>'CB1-Производство'!E63+'СВ2 | Первич. | Торговля'!F52-'СВ2 | Первич. | Торговля'!J52</f>
        <v>0</v>
      </c>
      <c r="AT52" s="106"/>
      <c r="AU52" s="60"/>
      <c r="AW52" s="37"/>
      <c r="AX52" s="166" t="s">
        <v>244</v>
      </c>
      <c r="AY52" s="164" t="s">
        <v>245</v>
      </c>
      <c r="AZ52" s="162" t="s">
        <v>506</v>
      </c>
      <c r="BA52" s="64" t="str">
        <f>IF(ISTEXT(#REF!),IF(#REF!=0,"INTRA-EU","CHECK")," ")</f>
        <v xml:space="preserve"> </v>
      </c>
      <c r="BB52" s="64" t="str">
        <f>IF(ISTEXT(#REF!),IF(#REF!=0,"INTRA-EU","CHECK")," ")</f>
        <v xml:space="preserve"> </v>
      </c>
      <c r="BC52" s="64" t="str">
        <f>IF(ISTEXT(#REF!),IF(#REF!=0,"INTRA-EU","CHECK")," ")</f>
        <v xml:space="preserve"> </v>
      </c>
      <c r="BD52" s="65" t="str">
        <f>IF(ISTEXT(#REF!),IF(#REF!=0,"INTRA-EU","CHECK")," ")</f>
        <v xml:space="preserve"> </v>
      </c>
    </row>
    <row r="53" spans="1:56" s="3" customFormat="1" ht="15" customHeight="1" x14ac:dyDescent="0.15">
      <c r="A53" s="143" t="s">
        <v>247</v>
      </c>
      <c r="B53" s="835" t="s">
        <v>442</v>
      </c>
      <c r="C53" s="838" t="s">
        <v>415</v>
      </c>
      <c r="D53" s="302"/>
      <c r="E53" s="302"/>
      <c r="F53" s="302"/>
      <c r="G53" s="302"/>
      <c r="H53" s="302"/>
      <c r="I53" s="302"/>
      <c r="J53" s="302"/>
      <c r="K53" s="303"/>
      <c r="L53" s="546"/>
      <c r="M53" s="543"/>
      <c r="N53" s="542"/>
      <c r="O53" s="543"/>
      <c r="P53" s="542"/>
      <c r="Q53" s="542"/>
      <c r="R53" s="546"/>
      <c r="S53" s="550"/>
      <c r="T53" s="542"/>
      <c r="U53" s="543"/>
      <c r="V53" s="542"/>
      <c r="W53" s="543"/>
      <c r="X53" s="542"/>
      <c r="Y53" s="543"/>
      <c r="Z53" s="542"/>
      <c r="AA53" s="543"/>
      <c r="AB53" s="178"/>
      <c r="AC53" s="652" t="str">
        <f t="shared" si="16"/>
        <v>9.1</v>
      </c>
      <c r="AD53" s="525" t="str">
        <f t="shared" si="19"/>
        <v>МЕХАНИЧЕСКАЯ ДРЕВЕСНАЯ МАССА И ПОЛУЦЕЛЛЮЛОЗА</v>
      </c>
      <c r="AE53" s="524" t="s">
        <v>415</v>
      </c>
      <c r="AF53" s="281"/>
      <c r="AG53" s="281"/>
      <c r="AH53" s="281"/>
      <c r="AI53" s="281"/>
      <c r="AJ53" s="281"/>
      <c r="AK53" s="281"/>
      <c r="AL53" s="281"/>
      <c r="AM53" s="641"/>
      <c r="AN53" s="37"/>
      <c r="AO53" s="47" t="str">
        <f t="shared" si="17"/>
        <v>9.1</v>
      </c>
      <c r="AP53" s="525" t="str">
        <f t="shared" si="8"/>
        <v>МЕХАНИЧЕСКАЯ ДРЕВЕСНАЯ МАССА И ПОЛУЦЕЛЛЮЛОЗА</v>
      </c>
      <c r="AQ53" s="524" t="s">
        <v>415</v>
      </c>
      <c r="AR53" s="169">
        <f>'CB1-Производство'!D64+'СВ2 | Первич. | Торговля'!D53-'СВ2 | Первич. | Торговля'!H53</f>
        <v>0</v>
      </c>
      <c r="AS53" s="169">
        <f>'CB1-Производство'!E64+'СВ2 | Первич. | Торговля'!F53-'СВ2 | Первич. | Торговля'!J53</f>
        <v>0</v>
      </c>
      <c r="AT53" s="106"/>
      <c r="AU53" s="60"/>
      <c r="AW53" s="37"/>
      <c r="AX53" s="47" t="s">
        <v>247</v>
      </c>
      <c r="AY53" s="9" t="s">
        <v>519</v>
      </c>
      <c r="AZ53" s="838" t="s">
        <v>506</v>
      </c>
      <c r="BA53" s="68" t="str">
        <f>IF(ISTEXT(#REF!),IF(#REF!=0,"INTRA-EU","CHECK")," ")</f>
        <v xml:space="preserve"> </v>
      </c>
      <c r="BB53" s="68" t="str">
        <f>IF(ISTEXT(#REF!),IF(#REF!=0,"INTRA-EU","CHECK")," ")</f>
        <v xml:space="preserve"> </v>
      </c>
      <c r="BC53" s="68" t="str">
        <f>IF(ISTEXT(#REF!),IF(#REF!=0,"INTRA-EU","CHECK")," ")</f>
        <v xml:space="preserve"> </v>
      </c>
      <c r="BD53" s="69" t="str">
        <f>IF(ISTEXT(#REF!),IF(#REF!=0,"INTRA-EU","CHECK")," ")</f>
        <v xml:space="preserve"> </v>
      </c>
    </row>
    <row r="54" spans="1:56" s="3" customFormat="1" ht="15" customHeight="1" x14ac:dyDescent="0.15">
      <c r="A54" s="143" t="s">
        <v>443</v>
      </c>
      <c r="B54" s="9" t="s">
        <v>444</v>
      </c>
      <c r="C54" s="839" t="s">
        <v>415</v>
      </c>
      <c r="D54" s="307"/>
      <c r="E54" s="307"/>
      <c r="F54" s="307"/>
      <c r="G54" s="307"/>
      <c r="H54" s="307"/>
      <c r="I54" s="307"/>
      <c r="J54" s="307"/>
      <c r="K54" s="308"/>
      <c r="L54" s="546"/>
      <c r="M54" s="543"/>
      <c r="N54" s="542"/>
      <c r="O54" s="543"/>
      <c r="P54" s="542"/>
      <c r="Q54" s="542"/>
      <c r="R54" s="546"/>
      <c r="S54" s="550"/>
      <c r="T54" s="542"/>
      <c r="U54" s="543"/>
      <c r="V54" s="542"/>
      <c r="W54" s="543"/>
      <c r="X54" s="542"/>
      <c r="Y54" s="543"/>
      <c r="Z54" s="542"/>
      <c r="AA54" s="543"/>
      <c r="AB54" s="178"/>
      <c r="AC54" s="652" t="str">
        <f t="shared" si="16"/>
        <v>9.2</v>
      </c>
      <c r="AD54" s="525" t="str">
        <f t="shared" si="19"/>
        <v>ЦЕЛЛЮЛОЗА</v>
      </c>
      <c r="AE54" s="846" t="s">
        <v>415</v>
      </c>
      <c r="AF54" s="282">
        <f>D54-(D55+D57)</f>
        <v>0</v>
      </c>
      <c r="AG54" s="282">
        <f t="shared" ref="AG54:AM54" si="21">E54-(E55+E57)</f>
        <v>0</v>
      </c>
      <c r="AH54" s="282">
        <f t="shared" si="21"/>
        <v>0</v>
      </c>
      <c r="AI54" s="282">
        <f t="shared" si="21"/>
        <v>0</v>
      </c>
      <c r="AJ54" s="282">
        <f t="shared" si="21"/>
        <v>0</v>
      </c>
      <c r="AK54" s="282">
        <f t="shared" si="21"/>
        <v>0</v>
      </c>
      <c r="AL54" s="282">
        <f t="shared" si="21"/>
        <v>0</v>
      </c>
      <c r="AM54" s="642">
        <f t="shared" si="21"/>
        <v>0</v>
      </c>
      <c r="AN54" s="165"/>
      <c r="AO54" s="47" t="str">
        <f t="shared" si="17"/>
        <v>9.2</v>
      </c>
      <c r="AP54" s="525" t="str">
        <f t="shared" si="8"/>
        <v>ЦЕЛЛЮЛОЗА</v>
      </c>
      <c r="AQ54" s="846" t="s">
        <v>415</v>
      </c>
      <c r="AR54" s="169">
        <f>'CB1-Производство'!D65+'СВ2 | Первич. | Торговля'!D54-'СВ2 | Первич. | Торговля'!H54</f>
        <v>0</v>
      </c>
      <c r="AS54" s="169">
        <f>'CB1-Производство'!E65+'СВ2 | Первич. | Торговля'!F54-'СВ2 | Первич. | Торговля'!J54</f>
        <v>0</v>
      </c>
      <c r="AT54" s="106"/>
      <c r="AU54" s="60"/>
      <c r="AW54" s="37"/>
      <c r="AX54" s="47" t="s">
        <v>443</v>
      </c>
      <c r="AY54" s="9" t="s">
        <v>520</v>
      </c>
      <c r="AZ54" s="838" t="s">
        <v>506</v>
      </c>
      <c r="BA54" s="68" t="str">
        <f>IF(ISTEXT(#REF!),IF(#REF!=0,"INTRA-EU","CHECK")," ")</f>
        <v xml:space="preserve"> </v>
      </c>
      <c r="BB54" s="68" t="str">
        <f>IF(ISTEXT(#REF!),IF(#REF!=0,"INTRA-EU","CHECK")," ")</f>
        <v xml:space="preserve"> </v>
      </c>
      <c r="BC54" s="68" t="str">
        <f>IF(ISTEXT(#REF!),IF(#REF!=0,"INTRA-EU","CHECK")," ")</f>
        <v xml:space="preserve"> </v>
      </c>
      <c r="BD54" s="69" t="str">
        <f>IF(ISTEXT(#REF!),IF(#REF!=0,"INTRA-EU","CHECK")," ")</f>
        <v xml:space="preserve"> </v>
      </c>
    </row>
    <row r="55" spans="1:56" s="3" customFormat="1" ht="15" customHeight="1" x14ac:dyDescent="0.15">
      <c r="A55" s="143" t="s">
        <v>252</v>
      </c>
      <c r="B55" s="7" t="s">
        <v>445</v>
      </c>
      <c r="C55" s="838" t="s">
        <v>415</v>
      </c>
      <c r="D55" s="302"/>
      <c r="E55" s="302"/>
      <c r="F55" s="302"/>
      <c r="G55" s="302"/>
      <c r="H55" s="302"/>
      <c r="I55" s="302"/>
      <c r="J55" s="302"/>
      <c r="K55" s="303"/>
      <c r="L55" s="546"/>
      <c r="M55" s="543"/>
      <c r="N55" s="542"/>
      <c r="O55" s="543"/>
      <c r="P55" s="542"/>
      <c r="Q55" s="542"/>
      <c r="R55" s="546"/>
      <c r="S55" s="550"/>
      <c r="T55" s="542"/>
      <c r="U55" s="543"/>
      <c r="V55" s="542"/>
      <c r="W55" s="543"/>
      <c r="X55" s="542"/>
      <c r="Y55" s="543"/>
      <c r="Z55" s="542"/>
      <c r="AA55" s="543"/>
      <c r="AB55" s="178"/>
      <c r="AC55" s="652" t="str">
        <f t="shared" si="16"/>
        <v>9.2.1</v>
      </c>
      <c r="AD55" s="526" t="str">
        <f t="shared" si="19"/>
        <v>СУЛЬФАТНАЯ ЦЕЛЛЮЛОЗА</v>
      </c>
      <c r="AE55" s="524" t="s">
        <v>415</v>
      </c>
      <c r="AF55" s="281"/>
      <c r="AG55" s="281"/>
      <c r="AH55" s="281"/>
      <c r="AI55" s="281"/>
      <c r="AJ55" s="281"/>
      <c r="AK55" s="281"/>
      <c r="AL55" s="281"/>
      <c r="AM55" s="641"/>
      <c r="AN55" s="37"/>
      <c r="AO55" s="47" t="str">
        <f t="shared" si="17"/>
        <v>9.2.1</v>
      </c>
      <c r="AP55" s="526" t="str">
        <f t="shared" si="8"/>
        <v>СУЛЬФАТНАЯ ЦЕЛЛЮЛОЗА</v>
      </c>
      <c r="AQ55" s="524" t="s">
        <v>415</v>
      </c>
      <c r="AR55" s="169">
        <f>'CB1-Производство'!D66+'СВ2 | Первич. | Торговля'!D55-'СВ2 | Первич. | Торговля'!H55</f>
        <v>0</v>
      </c>
      <c r="AS55" s="169">
        <f>'CB1-Производство'!E66+'СВ2 | Первич. | Торговля'!F55-'СВ2 | Первич. | Торговля'!J55</f>
        <v>0</v>
      </c>
      <c r="AT55" s="106"/>
      <c r="AU55" s="60"/>
      <c r="AW55" s="37"/>
      <c r="AX55" s="47" t="s">
        <v>252</v>
      </c>
      <c r="AY55" s="7" t="s">
        <v>521</v>
      </c>
      <c r="AZ55" s="838" t="s">
        <v>506</v>
      </c>
      <c r="BA55" s="68" t="str">
        <f>IF(ISTEXT(#REF!),IF(#REF!=0,"INTRA-EU","CHECK")," ")</f>
        <v xml:space="preserve"> </v>
      </c>
      <c r="BB55" s="68" t="str">
        <f>IF(ISTEXT(#REF!),IF(#REF!=0,"INTRA-EU","CHECK")," ")</f>
        <v xml:space="preserve"> </v>
      </c>
      <c r="BC55" s="68" t="str">
        <f>IF(ISTEXT(#REF!),IF(#REF!=0,"INTRA-EU","CHECK")," ")</f>
        <v xml:space="preserve"> </v>
      </c>
      <c r="BD55" s="69" t="str">
        <f>IF(ISTEXT(#REF!),IF(#REF!=0,"INTRA-EU","CHECK")," ")</f>
        <v xml:space="preserve"> </v>
      </c>
    </row>
    <row r="56" spans="1:56" s="3" customFormat="1" ht="15" customHeight="1" thickBot="1" x14ac:dyDescent="0.2">
      <c r="A56" s="143" t="s">
        <v>255</v>
      </c>
      <c r="B56" s="8" t="s">
        <v>446</v>
      </c>
      <c r="C56" s="838" t="s">
        <v>415</v>
      </c>
      <c r="D56" s="302"/>
      <c r="E56" s="302"/>
      <c r="F56" s="302"/>
      <c r="G56" s="302"/>
      <c r="H56" s="302"/>
      <c r="I56" s="302"/>
      <c r="J56" s="302"/>
      <c r="K56" s="303"/>
      <c r="L56" s="546"/>
      <c r="M56" s="543"/>
      <c r="N56" s="542"/>
      <c r="O56" s="543"/>
      <c r="P56" s="542"/>
      <c r="Q56" s="542"/>
      <c r="R56" s="546"/>
      <c r="S56" s="550"/>
      <c r="T56" s="542"/>
      <c r="U56" s="543"/>
      <c r="V56" s="542"/>
      <c r="W56" s="543"/>
      <c r="X56" s="542"/>
      <c r="Y56" s="543"/>
      <c r="Z56" s="542"/>
      <c r="AA56" s="543"/>
      <c r="AB56" s="178"/>
      <c r="AC56" s="652" t="str">
        <f t="shared" si="16"/>
        <v>9.2.1.1</v>
      </c>
      <c r="AD56" s="527" t="str">
        <f t="shared" si="19"/>
        <v xml:space="preserve">в том числе БЕЛЕНАЯ </v>
      </c>
      <c r="AE56" s="524" t="s">
        <v>415</v>
      </c>
      <c r="AF56" s="283"/>
      <c r="AG56" s="283"/>
      <c r="AH56" s="283"/>
      <c r="AI56" s="283"/>
      <c r="AJ56" s="283"/>
      <c r="AK56" s="283"/>
      <c r="AL56" s="283"/>
      <c r="AM56" s="643"/>
      <c r="AN56" s="37"/>
      <c r="AO56" s="47" t="str">
        <f t="shared" si="17"/>
        <v>9.2.1.1</v>
      </c>
      <c r="AP56" s="527" t="str">
        <f t="shared" si="8"/>
        <v xml:space="preserve">в том числе БЕЛЕНАЯ </v>
      </c>
      <c r="AQ56" s="524" t="s">
        <v>415</v>
      </c>
      <c r="AR56" s="169">
        <f>'CB1-Производство'!D67+'СВ2 | Первич. | Торговля'!D56-'СВ2 | Первич. | Торговля'!H56</f>
        <v>0</v>
      </c>
      <c r="AS56" s="169">
        <f>'CB1-Производство'!E67+'СВ2 | Первич. | Торговля'!F56-'СВ2 | Первич. | Торговля'!J56</f>
        <v>0</v>
      </c>
      <c r="AT56" s="106"/>
      <c r="AU56" s="60"/>
      <c r="AW56" s="37"/>
      <c r="AX56" s="47" t="s">
        <v>255</v>
      </c>
      <c r="AY56" s="8" t="s">
        <v>522</v>
      </c>
      <c r="AZ56" s="1270" t="s">
        <v>506</v>
      </c>
      <c r="BA56" s="71" t="str">
        <f>IF(ISTEXT(#REF!),IF(#REF!=0,"INTRA-EU","CHECK")," ")</f>
        <v xml:space="preserve"> </v>
      </c>
      <c r="BB56" s="71" t="str">
        <f>IF(ISTEXT(#REF!),IF(#REF!=0,"INTRA-EU","CHECK")," ")</f>
        <v xml:space="preserve"> </v>
      </c>
      <c r="BC56" s="71" t="str">
        <f>IF(ISTEXT(#REF!),IF(#REF!=0,"INTRA-EU","CHECK")," ")</f>
        <v xml:space="preserve"> </v>
      </c>
      <c r="BD56" s="72" t="str">
        <f>IF(ISTEXT(#REF!),IF(#REF!=0,"INTRA-EU","CHECK")," ")</f>
        <v xml:space="preserve"> </v>
      </c>
    </row>
    <row r="57" spans="1:56" s="3" customFormat="1" ht="15" customHeight="1" x14ac:dyDescent="0.15">
      <c r="A57" s="143" t="s">
        <v>258</v>
      </c>
      <c r="B57" s="10" t="s">
        <v>447</v>
      </c>
      <c r="C57" s="838" t="s">
        <v>415</v>
      </c>
      <c r="D57" s="302"/>
      <c r="E57" s="302"/>
      <c r="F57" s="302"/>
      <c r="G57" s="302"/>
      <c r="H57" s="302"/>
      <c r="I57" s="302"/>
      <c r="J57" s="302"/>
      <c r="K57" s="303"/>
      <c r="L57" s="546"/>
      <c r="M57" s="543"/>
      <c r="N57" s="542"/>
      <c r="O57" s="543"/>
      <c r="P57" s="542"/>
      <c r="Q57" s="542"/>
      <c r="R57" s="546"/>
      <c r="S57" s="550"/>
      <c r="T57" s="542"/>
      <c r="U57" s="543"/>
      <c r="V57" s="542"/>
      <c r="W57" s="543"/>
      <c r="X57" s="542"/>
      <c r="Y57" s="543"/>
      <c r="Z57" s="542"/>
      <c r="AA57" s="543"/>
      <c r="AB57" s="178"/>
      <c r="AC57" s="652" t="str">
        <f t="shared" si="16"/>
        <v>9.2.2</v>
      </c>
      <c r="AD57" s="526" t="str">
        <f t="shared" si="19"/>
        <v>СУЛЬФИТНАЯ ЦЕЛЛЮЛОЗА</v>
      </c>
      <c r="AE57" s="524" t="s">
        <v>415</v>
      </c>
      <c r="AF57" s="281"/>
      <c r="AG57" s="281"/>
      <c r="AH57" s="281"/>
      <c r="AI57" s="281"/>
      <c r="AJ57" s="281"/>
      <c r="AK57" s="281"/>
      <c r="AL57" s="281"/>
      <c r="AM57" s="641"/>
      <c r="AN57" s="37"/>
      <c r="AO57" s="47" t="str">
        <f t="shared" si="17"/>
        <v>9.2.2</v>
      </c>
      <c r="AP57" s="526" t="str">
        <f t="shared" si="8"/>
        <v>СУЛЬФИТНАЯ ЦЕЛЛЮЛОЗА</v>
      </c>
      <c r="AQ57" s="524" t="s">
        <v>415</v>
      </c>
      <c r="AR57" s="169">
        <f>'CB1-Производство'!D68+'СВ2 | Первич. | Торговля'!D57-'СВ2 | Первич. | Торговля'!H57</f>
        <v>0</v>
      </c>
      <c r="AS57" s="169">
        <f>'CB1-Производство'!E68+'СВ2 | Первич. | Торговля'!F57-'СВ2 | Первич. | Торговля'!J57</f>
        <v>0</v>
      </c>
      <c r="AT57" s="106"/>
      <c r="AU57" s="60"/>
      <c r="AW57" s="37"/>
      <c r="AX57" s="47" t="s">
        <v>258</v>
      </c>
      <c r="AY57" s="7" t="s">
        <v>523</v>
      </c>
      <c r="AZ57" s="15" t="s">
        <v>506</v>
      </c>
      <c r="BA57" s="64" t="str">
        <f>IF(ISTEXT(#REF!),IF(#REF!=0,"INTRA-EU","CHECK")," ")</f>
        <v xml:space="preserve"> </v>
      </c>
      <c r="BB57" s="64" t="str">
        <f>IF(ISTEXT(#REF!),IF(#REF!=0,"INTRA-EU","CHECK")," ")</f>
        <v xml:space="preserve"> </v>
      </c>
      <c r="BC57" s="64" t="str">
        <f>IF(ISTEXT(#REF!),IF(#REF!=0,"INTRA-EU","CHECK")," ")</f>
        <v xml:space="preserve"> </v>
      </c>
      <c r="BD57" s="65" t="str">
        <f>IF(ISTEXT(#REF!),IF(#REF!=0,"INTRA-EU","CHECK")," ")</f>
        <v xml:space="preserve"> </v>
      </c>
    </row>
    <row r="58" spans="1:56" s="3" customFormat="1" ht="15" customHeight="1" x14ac:dyDescent="0.15">
      <c r="A58" s="788" t="s">
        <v>261</v>
      </c>
      <c r="B58" s="9" t="s">
        <v>448</v>
      </c>
      <c r="C58" s="838" t="s">
        <v>415</v>
      </c>
      <c r="D58" s="307"/>
      <c r="E58" s="307"/>
      <c r="F58" s="307"/>
      <c r="G58" s="307"/>
      <c r="H58" s="307"/>
      <c r="I58" s="307"/>
      <c r="J58" s="307"/>
      <c r="K58" s="308"/>
      <c r="L58" s="546"/>
      <c r="M58" s="543"/>
      <c r="N58" s="542"/>
      <c r="O58" s="543"/>
      <c r="P58" s="542"/>
      <c r="Q58" s="542"/>
      <c r="R58" s="546"/>
      <c r="S58" s="550"/>
      <c r="T58" s="542"/>
      <c r="U58" s="543"/>
      <c r="V58" s="542"/>
      <c r="W58" s="543"/>
      <c r="X58" s="542"/>
      <c r="Y58" s="543"/>
      <c r="Z58" s="542"/>
      <c r="AA58" s="543"/>
      <c r="AB58" s="178"/>
      <c r="AC58" s="652" t="str">
        <f t="shared" si="16"/>
        <v>9.3</v>
      </c>
      <c r="AD58" s="525" t="str">
        <f t="shared" si="19"/>
        <v>ЦЕЛЛЮЛОЗА ДЛЯ ХИМИЧЕСКОЙ ПЕРЕРАБОТКИ</v>
      </c>
      <c r="AE58" s="524" t="s">
        <v>415</v>
      </c>
      <c r="AF58" s="283"/>
      <c r="AG58" s="283"/>
      <c r="AH58" s="283"/>
      <c r="AI58" s="283"/>
      <c r="AJ58" s="283"/>
      <c r="AK58" s="283"/>
      <c r="AL58" s="283"/>
      <c r="AM58" s="643"/>
      <c r="AN58" s="37"/>
      <c r="AO58" s="46" t="str">
        <f t="shared" si="17"/>
        <v>9.3</v>
      </c>
      <c r="AP58" s="525" t="str">
        <f t="shared" si="8"/>
        <v>ЦЕЛЛЮЛОЗА ДЛЯ ХИМИЧЕСКОЙ ПЕРЕРАБОТКИ</v>
      </c>
      <c r="AQ58" s="524" t="s">
        <v>415</v>
      </c>
      <c r="AR58" s="169">
        <f>'CB1-Производство'!D69+'СВ2 | Первич. | Торговля'!D58-'СВ2 | Первич. | Торговля'!H58</f>
        <v>0</v>
      </c>
      <c r="AS58" s="169">
        <f>'CB1-Производство'!E69+'СВ2 | Первич. | Торговля'!F58-'СВ2 | Первич. | Торговля'!J58</f>
        <v>0</v>
      </c>
      <c r="AT58" s="106"/>
      <c r="AU58" s="60"/>
      <c r="AW58" s="37"/>
      <c r="AX58" s="46" t="s">
        <v>261</v>
      </c>
      <c r="AY58" s="9" t="s">
        <v>262</v>
      </c>
      <c r="AZ58" s="15" t="s">
        <v>506</v>
      </c>
      <c r="BA58" s="64" t="str">
        <f>IF(ISTEXT(#REF!),IF(#REF!=0,"INTRA-EU","CHECK")," ")</f>
        <v xml:space="preserve"> </v>
      </c>
      <c r="BB58" s="64" t="str">
        <f>IF(ISTEXT(#REF!),IF(#REF!=0,"INTRA-EU","CHECK")," ")</f>
        <v xml:space="preserve"> </v>
      </c>
      <c r="BC58" s="64" t="str">
        <f>IF(ISTEXT(#REF!),IF(#REF!=0,"INTRA-EU","CHECK")," ")</f>
        <v xml:space="preserve"> </v>
      </c>
      <c r="BD58" s="65" t="str">
        <f>IF(ISTEXT(#REF!),IF(#REF!=0,"INTRA-EU","CHECK")," ")</f>
        <v xml:space="preserve"> </v>
      </c>
    </row>
    <row r="59" spans="1:56" s="3" customFormat="1" ht="15" customHeight="1" x14ac:dyDescent="0.15">
      <c r="A59" s="273" t="s">
        <v>263</v>
      </c>
      <c r="B59" s="170" t="s">
        <v>449</v>
      </c>
      <c r="C59" s="833" t="s">
        <v>415</v>
      </c>
      <c r="D59" s="299"/>
      <c r="E59" s="299"/>
      <c r="F59" s="299"/>
      <c r="G59" s="299"/>
      <c r="H59" s="299"/>
      <c r="I59" s="299"/>
      <c r="J59" s="299"/>
      <c r="K59" s="306"/>
      <c r="L59" s="779"/>
      <c r="M59" s="777"/>
      <c r="N59" s="778"/>
      <c r="O59" s="777"/>
      <c r="P59" s="778"/>
      <c r="Q59" s="778"/>
      <c r="R59" s="779"/>
      <c r="S59" s="780"/>
      <c r="T59" s="778"/>
      <c r="U59" s="777"/>
      <c r="V59" s="778"/>
      <c r="W59" s="777"/>
      <c r="X59" s="778"/>
      <c r="Y59" s="777"/>
      <c r="Z59" s="778"/>
      <c r="AA59" s="777"/>
      <c r="AB59" s="178"/>
      <c r="AC59" s="653" t="str">
        <f t="shared" si="16"/>
        <v>10</v>
      </c>
      <c r="AD59" s="556" t="str">
        <f t="shared" si="19"/>
        <v>ПРОЧИЕ ВИДЫ МАССЫ</v>
      </c>
      <c r="AE59" s="845" t="s">
        <v>415</v>
      </c>
      <c r="AF59" s="284">
        <f>D59-(D60+D61)</f>
        <v>0</v>
      </c>
      <c r="AG59" s="284">
        <f t="shared" ref="AG59:AM59" si="22">E59-(E60+E61)</f>
        <v>0</v>
      </c>
      <c r="AH59" s="284">
        <f t="shared" si="22"/>
        <v>0</v>
      </c>
      <c r="AI59" s="284">
        <f t="shared" si="22"/>
        <v>0</v>
      </c>
      <c r="AJ59" s="284">
        <f t="shared" si="22"/>
        <v>0</v>
      </c>
      <c r="AK59" s="284">
        <f t="shared" si="22"/>
        <v>0</v>
      </c>
      <c r="AL59" s="284">
        <f t="shared" si="22"/>
        <v>0</v>
      </c>
      <c r="AM59" s="647">
        <f t="shared" si="22"/>
        <v>0</v>
      </c>
      <c r="AN59" s="165"/>
      <c r="AO59" s="166" t="str">
        <f t="shared" si="17"/>
        <v>10</v>
      </c>
      <c r="AP59" s="556" t="str">
        <f t="shared" ref="AP59:AP75" si="23">B59</f>
        <v>ПРОЧИЕ ВИДЫ МАССЫ</v>
      </c>
      <c r="AQ59" s="845" t="s">
        <v>415</v>
      </c>
      <c r="AR59" s="172">
        <f>'CB1-Производство'!D70+'СВ2 | Первич. | Торговля'!D59-'СВ2 | Первич. | Торговля'!H59</f>
        <v>0</v>
      </c>
      <c r="AS59" s="172">
        <f>'CB1-Производство'!E70+'СВ2 | Первич. | Торговля'!F59-'СВ2 | Первич. | Торговля'!J59</f>
        <v>0</v>
      </c>
      <c r="AT59" s="106"/>
      <c r="AU59" s="60"/>
      <c r="AW59" s="37"/>
      <c r="AX59" s="166" t="s">
        <v>263</v>
      </c>
      <c r="AY59" s="173" t="s">
        <v>264</v>
      </c>
      <c r="AZ59" s="838" t="s">
        <v>506</v>
      </c>
      <c r="BA59" s="68" t="str">
        <f>IF(ISTEXT(#REF!),IF(#REF!=0,"INTRA-EU","CHECK")," ")</f>
        <v xml:space="preserve"> </v>
      </c>
      <c r="BB59" s="68" t="str">
        <f>IF(ISTEXT(#REF!),IF(#REF!=0,"INTRA-EU","CHECK")," ")</f>
        <v xml:space="preserve"> </v>
      </c>
      <c r="BC59" s="68" t="str">
        <f>IF(ISTEXT(#REF!),IF(#REF!=0,"INTRA-EU","CHECK")," ")</f>
        <v xml:space="preserve"> </v>
      </c>
      <c r="BD59" s="69" t="str">
        <f>IF(ISTEXT(#REF!),IF(#REF!=0,"INTRA-EU","CHECK")," ")</f>
        <v xml:space="preserve"> </v>
      </c>
    </row>
    <row r="60" spans="1:56" s="3" customFormat="1" ht="15" customHeight="1" x14ac:dyDescent="0.15">
      <c r="A60" s="140" t="s">
        <v>265</v>
      </c>
      <c r="B60" s="836" t="s">
        <v>450</v>
      </c>
      <c r="C60" s="838" t="s">
        <v>415</v>
      </c>
      <c r="D60" s="302"/>
      <c r="E60" s="302"/>
      <c r="F60" s="302"/>
      <c r="G60" s="302"/>
      <c r="H60" s="302"/>
      <c r="I60" s="302"/>
      <c r="J60" s="302"/>
      <c r="K60" s="303"/>
      <c r="L60" s="546"/>
      <c r="M60" s="543"/>
      <c r="N60" s="542"/>
      <c r="O60" s="543"/>
      <c r="P60" s="542"/>
      <c r="Q60" s="542"/>
      <c r="R60" s="546"/>
      <c r="S60" s="550"/>
      <c r="T60" s="542"/>
      <c r="U60" s="543"/>
      <c r="V60" s="542"/>
      <c r="W60" s="543"/>
      <c r="X60" s="542"/>
      <c r="Y60" s="543"/>
      <c r="Z60" s="542"/>
      <c r="AA60" s="543"/>
      <c r="AB60" s="178"/>
      <c r="AC60" s="195" t="str">
        <f t="shared" si="16"/>
        <v>10.1</v>
      </c>
      <c r="AD60" s="525" t="str">
        <f t="shared" si="19"/>
        <v>МАССА ИЗ НЕДРЕВЕСНОГО ВОЛОКНА</v>
      </c>
      <c r="AE60" s="524" t="s">
        <v>415</v>
      </c>
      <c r="AF60" s="281"/>
      <c r="AG60" s="281"/>
      <c r="AH60" s="281"/>
      <c r="AI60" s="281"/>
      <c r="AJ60" s="281"/>
      <c r="AK60" s="281"/>
      <c r="AL60" s="281"/>
      <c r="AM60" s="641"/>
      <c r="AN60" s="37"/>
      <c r="AO60" s="47" t="str">
        <f t="shared" si="17"/>
        <v>10.1</v>
      </c>
      <c r="AP60" s="525" t="str">
        <f t="shared" si="23"/>
        <v>МАССА ИЗ НЕДРЕВЕСНОГО ВОЛОКНА</v>
      </c>
      <c r="AQ60" s="524" t="s">
        <v>415</v>
      </c>
      <c r="AR60" s="169">
        <f>'CB1-Производство'!D71+'СВ2 | Первич. | Торговля'!D60-'СВ2 | Первич. | Торговля'!H60</f>
        <v>0</v>
      </c>
      <c r="AS60" s="169">
        <f>'CB1-Производство'!E71+'СВ2 | Первич. | Торговля'!F60-'СВ2 | Первич. | Торговля'!J60</f>
        <v>0</v>
      </c>
      <c r="AT60" s="106"/>
      <c r="AU60" s="60"/>
      <c r="AW60" s="37"/>
      <c r="AX60" s="47" t="s">
        <v>265</v>
      </c>
      <c r="AY60" s="9" t="s">
        <v>266</v>
      </c>
      <c r="AZ60" s="838" t="s">
        <v>506</v>
      </c>
      <c r="BA60" s="68" t="str">
        <f>IF(ISTEXT(#REF!),IF(#REF!=0,"INTRA-EU","CHECK")," ")</f>
        <v xml:space="preserve"> </v>
      </c>
      <c r="BB60" s="68" t="str">
        <f>IF(ISTEXT(#REF!),IF(#REF!=0,"INTRA-EU","CHECK")," ")</f>
        <v xml:space="preserve"> </v>
      </c>
      <c r="BC60" s="68" t="str">
        <f>IF(ISTEXT(#REF!),IF(#REF!=0,"INTRA-EU","CHECK")," ")</f>
        <v xml:space="preserve"> </v>
      </c>
      <c r="BD60" s="69" t="str">
        <f>IF(ISTEXT(#REF!),IF(#REF!=0,"INTRA-EU","CHECK")," ")</f>
        <v xml:space="preserve"> </v>
      </c>
    </row>
    <row r="61" spans="1:56" s="3" customFormat="1" ht="15" customHeight="1" x14ac:dyDescent="0.15">
      <c r="A61" s="141" t="s">
        <v>267</v>
      </c>
      <c r="B61" s="837" t="s">
        <v>451</v>
      </c>
      <c r="C61" s="838" t="s">
        <v>415</v>
      </c>
      <c r="D61" s="302"/>
      <c r="E61" s="302"/>
      <c r="F61" s="302"/>
      <c r="G61" s="302"/>
      <c r="H61" s="302"/>
      <c r="I61" s="302"/>
      <c r="J61" s="302"/>
      <c r="K61" s="303"/>
      <c r="L61" s="546"/>
      <c r="M61" s="543"/>
      <c r="N61" s="542"/>
      <c r="O61" s="543"/>
      <c r="P61" s="542"/>
      <c r="Q61" s="542"/>
      <c r="R61" s="546"/>
      <c r="S61" s="550"/>
      <c r="T61" s="542"/>
      <c r="U61" s="543"/>
      <c r="V61" s="542"/>
      <c r="W61" s="543"/>
      <c r="X61" s="542"/>
      <c r="Y61" s="543"/>
      <c r="Z61" s="542"/>
      <c r="AA61" s="543"/>
      <c r="AB61" s="178"/>
      <c r="AC61" s="650" t="str">
        <f t="shared" si="16"/>
        <v>10.2</v>
      </c>
      <c r="AD61" s="530" t="str">
        <f t="shared" si="19"/>
        <v>МАССА ИЗ РЕКУПЕРИРОВАННОГО ВОЛОКНА</v>
      </c>
      <c r="AE61" s="524" t="s">
        <v>415</v>
      </c>
      <c r="AF61" s="281"/>
      <c r="AG61" s="281"/>
      <c r="AH61" s="281"/>
      <c r="AI61" s="281"/>
      <c r="AJ61" s="281"/>
      <c r="AK61" s="281"/>
      <c r="AL61" s="281"/>
      <c r="AM61" s="641"/>
      <c r="AN61" s="37"/>
      <c r="AO61" s="46" t="str">
        <f t="shared" si="17"/>
        <v>10.2</v>
      </c>
      <c r="AP61" s="530" t="str">
        <f t="shared" si="23"/>
        <v>МАССА ИЗ РЕКУПЕРИРОВАННОГО ВОЛОКНА</v>
      </c>
      <c r="AQ61" s="524" t="s">
        <v>415</v>
      </c>
      <c r="AR61" s="169">
        <f>'CB1-Производство'!D72+'СВ2 | Первич. | Торговля'!D61-'СВ2 | Первич. | Торговля'!H61</f>
        <v>0</v>
      </c>
      <c r="AS61" s="169">
        <f>'CB1-Производство'!E72+'СВ2 | Первич. | Торговля'!F61-'СВ2 | Первич. | Торговля'!J61</f>
        <v>0</v>
      </c>
      <c r="AT61" s="106"/>
      <c r="AU61" s="60"/>
      <c r="AW61" s="37"/>
      <c r="AX61" s="46" t="s">
        <v>267</v>
      </c>
      <c r="AY61" s="11" t="s">
        <v>268</v>
      </c>
      <c r="AZ61" s="838" t="s">
        <v>506</v>
      </c>
      <c r="BA61" s="68" t="str">
        <f>IF(ISTEXT(#REF!),IF(#REF!=0,"INTRA-EU","CHECK")," ")</f>
        <v xml:space="preserve"> </v>
      </c>
      <c r="BB61" s="68" t="str">
        <f>IF(ISTEXT(#REF!),IF(#REF!=0,"INTRA-EU","CHECK")," ")</f>
        <v xml:space="preserve"> </v>
      </c>
      <c r="BC61" s="68" t="str">
        <f>IF(ISTEXT(#REF!),IF(#REF!=0,"INTRA-EU","CHECK")," ")</f>
        <v xml:space="preserve"> </v>
      </c>
      <c r="BD61" s="69" t="str">
        <f>IF(ISTEXT(#REF!),IF(#REF!=0,"INTRA-EU","CHECK")," ")</f>
        <v xml:space="preserve"> </v>
      </c>
    </row>
    <row r="62" spans="1:56" s="3" customFormat="1" ht="15" customHeight="1" thickBot="1" x14ac:dyDescent="0.2">
      <c r="A62" s="137" t="s">
        <v>269</v>
      </c>
      <c r="B62" s="170" t="s">
        <v>452</v>
      </c>
      <c r="C62" s="833" t="s">
        <v>415</v>
      </c>
      <c r="D62" s="300"/>
      <c r="E62" s="300"/>
      <c r="F62" s="300"/>
      <c r="G62" s="300"/>
      <c r="H62" s="300"/>
      <c r="I62" s="300"/>
      <c r="J62" s="300"/>
      <c r="K62" s="301"/>
      <c r="L62" s="545"/>
      <c r="M62" s="541"/>
      <c r="N62" s="540"/>
      <c r="O62" s="541"/>
      <c r="P62" s="540"/>
      <c r="Q62" s="540"/>
      <c r="R62" s="545"/>
      <c r="S62" s="549"/>
      <c r="T62" s="540"/>
      <c r="U62" s="541"/>
      <c r="V62" s="540"/>
      <c r="W62" s="541"/>
      <c r="X62" s="540"/>
      <c r="Y62" s="541"/>
      <c r="Z62" s="540"/>
      <c r="AA62" s="541"/>
      <c r="AB62" s="178"/>
      <c r="AC62" s="654" t="str">
        <f t="shared" si="16"/>
        <v>11</v>
      </c>
      <c r="AD62" s="559" t="str">
        <f t="shared" si="19"/>
        <v>РЕКУПЕРИРОВАННАЯ БУМАГА (МАКУЛАТУРА)</v>
      </c>
      <c r="AE62" s="845" t="s">
        <v>415</v>
      </c>
      <c r="AF62" s="138"/>
      <c r="AG62" s="138"/>
      <c r="AH62" s="138"/>
      <c r="AI62" s="138"/>
      <c r="AJ62" s="138"/>
      <c r="AK62" s="138"/>
      <c r="AL62" s="138"/>
      <c r="AM62" s="645"/>
      <c r="AN62" s="37"/>
      <c r="AO62" s="177" t="str">
        <f t="shared" si="17"/>
        <v>11</v>
      </c>
      <c r="AP62" s="559" t="str">
        <f t="shared" si="23"/>
        <v>РЕКУПЕРИРОВАННАЯ БУМАГА (МАКУЛАТУРА)</v>
      </c>
      <c r="AQ62" s="845" t="s">
        <v>415</v>
      </c>
      <c r="AR62" s="172">
        <f>'CB1-Производство'!D73+'СВ2 | Первич. | Торговля'!D62-'СВ2 | Первич. | Торговля'!H62</f>
        <v>0</v>
      </c>
      <c r="AS62" s="172">
        <f>'CB1-Производство'!E73+'СВ2 | Первич. | Торговля'!F62-'СВ2 | Первич. | Торговля'!J62</f>
        <v>0</v>
      </c>
      <c r="AT62" s="106"/>
      <c r="AU62" s="60"/>
      <c r="AW62" s="37"/>
      <c r="AX62" s="177" t="s">
        <v>269</v>
      </c>
      <c r="AY62" s="176" t="s">
        <v>270</v>
      </c>
      <c r="AZ62" s="1270" t="s">
        <v>506</v>
      </c>
      <c r="BA62" s="71" t="str">
        <f>IF(ISTEXT(#REF!),IF(#REF!=0,"INTRA-EU","CHECK")," ")</f>
        <v xml:space="preserve"> </v>
      </c>
      <c r="BB62" s="71" t="str">
        <f>IF(ISTEXT(#REF!),IF(#REF!=0,"INTRA-EU","CHECK")," ")</f>
        <v xml:space="preserve"> </v>
      </c>
      <c r="BC62" s="71" t="str">
        <f>IF(ISTEXT(#REF!),IF(#REF!=0,"INTRA-EU","CHECK")," ")</f>
        <v xml:space="preserve"> </v>
      </c>
      <c r="BD62" s="72" t="str">
        <f>IF(ISTEXT(#REF!),IF(#REF!=0,"INTRA-EU","CHECK")," ")</f>
        <v xml:space="preserve"> </v>
      </c>
    </row>
    <row r="63" spans="1:56" s="3" customFormat="1" ht="15" customHeight="1" x14ac:dyDescent="0.15">
      <c r="A63" s="142" t="s">
        <v>272</v>
      </c>
      <c r="B63" s="170" t="s">
        <v>453</v>
      </c>
      <c r="C63" s="833" t="s">
        <v>415</v>
      </c>
      <c r="D63" s="300"/>
      <c r="E63" s="300"/>
      <c r="F63" s="300"/>
      <c r="G63" s="300"/>
      <c r="H63" s="300"/>
      <c r="I63" s="300"/>
      <c r="J63" s="300"/>
      <c r="K63" s="301"/>
      <c r="L63" s="545"/>
      <c r="M63" s="541"/>
      <c r="N63" s="540"/>
      <c r="O63" s="541"/>
      <c r="P63" s="540"/>
      <c r="Q63" s="540"/>
      <c r="R63" s="545"/>
      <c r="S63" s="549"/>
      <c r="T63" s="540"/>
      <c r="U63" s="541"/>
      <c r="V63" s="540"/>
      <c r="W63" s="541"/>
      <c r="X63" s="540"/>
      <c r="Y63" s="541"/>
      <c r="Z63" s="540"/>
      <c r="AA63" s="541"/>
      <c r="AB63" s="178"/>
      <c r="AC63" s="651" t="str">
        <f t="shared" si="16"/>
        <v>12</v>
      </c>
      <c r="AD63" s="552" t="str">
        <f t="shared" si="19"/>
        <v>БУМАГА И КАРТОН</v>
      </c>
      <c r="AE63" s="845" t="s">
        <v>415</v>
      </c>
      <c r="AF63" s="284">
        <f>D63-(D64+D69+D70+D75)</f>
        <v>0</v>
      </c>
      <c r="AG63" s="284">
        <f t="shared" ref="AG63:AM63" si="24">E63-(E64+E69+E70+E75)</f>
        <v>0</v>
      </c>
      <c r="AH63" s="284">
        <f t="shared" si="24"/>
        <v>0</v>
      </c>
      <c r="AI63" s="284">
        <f t="shared" si="24"/>
        <v>0</v>
      </c>
      <c r="AJ63" s="284">
        <f t="shared" si="24"/>
        <v>0</v>
      </c>
      <c r="AK63" s="284">
        <f t="shared" si="24"/>
        <v>0</v>
      </c>
      <c r="AL63" s="284">
        <f t="shared" si="24"/>
        <v>0</v>
      </c>
      <c r="AM63" s="647">
        <f t="shared" si="24"/>
        <v>0</v>
      </c>
      <c r="AN63" s="165"/>
      <c r="AO63" s="166" t="str">
        <f t="shared" si="17"/>
        <v>12</v>
      </c>
      <c r="AP63" s="552" t="str">
        <f t="shared" si="23"/>
        <v>БУМАГА И КАРТОН</v>
      </c>
      <c r="AQ63" s="845" t="s">
        <v>415</v>
      </c>
      <c r="AR63" s="172">
        <f>'CB1-Производство'!D74+'СВ2 | Первич. | Торговля'!D63-'СВ2 | Первич. | Торговля'!H63</f>
        <v>0</v>
      </c>
      <c r="AS63" s="172">
        <f>'CB1-Производство'!E74+'СВ2 | Первич. | Торговля'!F63-'СВ2 | Первич. | Торговля'!J63</f>
        <v>0</v>
      </c>
      <c r="AT63" s="106"/>
      <c r="AU63" s="60"/>
      <c r="AW63" s="37"/>
      <c r="AX63" s="166" t="s">
        <v>272</v>
      </c>
      <c r="AY63" s="164" t="s">
        <v>273</v>
      </c>
      <c r="AZ63" s="162" t="s">
        <v>506</v>
      </c>
      <c r="BA63" s="64" t="str">
        <f>IF(ISTEXT(#REF!),IF(#REF!=0,"INTRA-EU","CHECK")," ")</f>
        <v xml:space="preserve"> </v>
      </c>
      <c r="BB63" s="64" t="str">
        <f>IF(ISTEXT(#REF!),IF(#REF!=0,"INTRA-EU","CHECK")," ")</f>
        <v xml:space="preserve"> </v>
      </c>
      <c r="BC63" s="64" t="str">
        <f>IF(ISTEXT(#REF!),IF(#REF!=0,"INTRA-EU","CHECK")," ")</f>
        <v xml:space="preserve"> </v>
      </c>
      <c r="BD63" s="65" t="str">
        <f>IF(ISTEXT(#REF!),IF(#REF!=0,"INTRA-EU","CHECK")," ")</f>
        <v xml:space="preserve"> </v>
      </c>
    </row>
    <row r="64" spans="1:56" s="3" customFormat="1" ht="15" customHeight="1" x14ac:dyDescent="0.15">
      <c r="A64" s="1295" t="s">
        <v>274</v>
      </c>
      <c r="B64" s="836" t="s">
        <v>454</v>
      </c>
      <c r="C64" s="839" t="s">
        <v>415</v>
      </c>
      <c r="D64" s="307"/>
      <c r="E64" s="307"/>
      <c r="F64" s="307"/>
      <c r="G64" s="307"/>
      <c r="H64" s="307"/>
      <c r="I64" s="307"/>
      <c r="J64" s="307"/>
      <c r="K64" s="308"/>
      <c r="L64" s="546"/>
      <c r="M64" s="543"/>
      <c r="N64" s="542"/>
      <c r="O64" s="543"/>
      <c r="P64" s="542"/>
      <c r="Q64" s="542"/>
      <c r="R64" s="546"/>
      <c r="S64" s="550"/>
      <c r="T64" s="542"/>
      <c r="U64" s="543"/>
      <c r="V64" s="542"/>
      <c r="W64" s="543"/>
      <c r="X64" s="542"/>
      <c r="Y64" s="543"/>
      <c r="Z64" s="542"/>
      <c r="AA64" s="543"/>
      <c r="AB64" s="178"/>
      <c r="AC64" s="652" t="str">
        <f t="shared" si="16"/>
        <v>12.1</v>
      </c>
      <c r="AD64" s="525" t="str">
        <f t="shared" si="19"/>
        <v>ПОЛИГРАФИЧЕСКАЯ БУМАГА</v>
      </c>
      <c r="AE64" s="846" t="s">
        <v>415</v>
      </c>
      <c r="AF64" s="285">
        <f>D64-(D65+D66+D67+D68)</f>
        <v>0</v>
      </c>
      <c r="AG64" s="285">
        <f t="shared" ref="AG64:AM64" si="25">E64-(E65+E66+E67+E68)</f>
        <v>0</v>
      </c>
      <c r="AH64" s="285">
        <f t="shared" si="25"/>
        <v>0</v>
      </c>
      <c r="AI64" s="285">
        <f t="shared" si="25"/>
        <v>0</v>
      </c>
      <c r="AJ64" s="285">
        <f t="shared" si="25"/>
        <v>0</v>
      </c>
      <c r="AK64" s="285">
        <f t="shared" si="25"/>
        <v>0</v>
      </c>
      <c r="AL64" s="285">
        <f t="shared" si="25"/>
        <v>0</v>
      </c>
      <c r="AM64" s="655">
        <f t="shared" si="25"/>
        <v>0</v>
      </c>
      <c r="AN64" s="165"/>
      <c r="AO64" s="47" t="str">
        <f t="shared" si="17"/>
        <v>12.1</v>
      </c>
      <c r="AP64" s="525" t="str">
        <f t="shared" si="23"/>
        <v>ПОЛИГРАФИЧЕСКАЯ БУМАГА</v>
      </c>
      <c r="AQ64" s="846" t="s">
        <v>415</v>
      </c>
      <c r="AR64" s="169">
        <f>'CB1-Производство'!D75+'СВ2 | Первич. | Торговля'!D64-'СВ2 | Первич. | Торговля'!H64</f>
        <v>0</v>
      </c>
      <c r="AS64" s="169">
        <f>'CB1-Производство'!E75+'СВ2 | Первич. | Торговля'!F64-'СВ2 | Первич. | Торговля'!J64</f>
        <v>0</v>
      </c>
      <c r="AT64" s="106"/>
      <c r="AU64" s="60"/>
      <c r="AW64" s="37"/>
      <c r="AX64" s="47" t="s">
        <v>274</v>
      </c>
      <c r="AY64" s="9" t="s">
        <v>275</v>
      </c>
      <c r="AZ64" s="838" t="s">
        <v>506</v>
      </c>
      <c r="BA64" s="68" t="str">
        <f>IF(ISTEXT(#REF!),IF(#REF!=0,"INTRA-EU","CHECK")," ")</f>
        <v xml:space="preserve"> </v>
      </c>
      <c r="BB64" s="68" t="str">
        <f>IF(ISTEXT(#REF!),IF(#REF!=0,"INTRA-EU","CHECK")," ")</f>
        <v xml:space="preserve"> </v>
      </c>
      <c r="BC64" s="68" t="str">
        <f>IF(ISTEXT(#REF!),IF(#REF!=0,"INTRA-EU","CHECK")," ")</f>
        <v xml:space="preserve"> </v>
      </c>
      <c r="BD64" s="69" t="str">
        <f>IF(ISTEXT(#REF!),IF(#REF!=0,"INTRA-EU","CHECK")," ")</f>
        <v xml:space="preserve"> </v>
      </c>
    </row>
    <row r="65" spans="1:56" s="3" customFormat="1" ht="15" customHeight="1" x14ac:dyDescent="0.15">
      <c r="A65" s="1296" t="s">
        <v>276</v>
      </c>
      <c r="B65" s="875" t="s">
        <v>455</v>
      </c>
      <c r="C65" s="839" t="s">
        <v>415</v>
      </c>
      <c r="D65" s="302"/>
      <c r="E65" s="302"/>
      <c r="F65" s="302"/>
      <c r="G65" s="302"/>
      <c r="H65" s="302"/>
      <c r="I65" s="302"/>
      <c r="J65" s="302"/>
      <c r="K65" s="303"/>
      <c r="L65" s="546"/>
      <c r="M65" s="543"/>
      <c r="N65" s="542"/>
      <c r="O65" s="543"/>
      <c r="P65" s="542"/>
      <c r="Q65" s="542"/>
      <c r="R65" s="546"/>
      <c r="S65" s="550"/>
      <c r="T65" s="542"/>
      <c r="U65" s="543"/>
      <c r="V65" s="542"/>
      <c r="W65" s="543"/>
      <c r="X65" s="542"/>
      <c r="Y65" s="543"/>
      <c r="Z65" s="542"/>
      <c r="AA65" s="543"/>
      <c r="AB65" s="178"/>
      <c r="AC65" s="652" t="str">
        <f t="shared" si="16"/>
        <v>12.1.1</v>
      </c>
      <c r="AD65" s="526" t="str">
        <f t="shared" si="19"/>
        <v>ГАЗЕТНАЯ БУМАГА</v>
      </c>
      <c r="AE65" s="846" t="s">
        <v>415</v>
      </c>
      <c r="AF65" s="281"/>
      <c r="AG65" s="281"/>
      <c r="AH65" s="281"/>
      <c r="AI65" s="281"/>
      <c r="AJ65" s="281"/>
      <c r="AK65" s="281"/>
      <c r="AL65" s="281"/>
      <c r="AM65" s="641"/>
      <c r="AN65" s="37"/>
      <c r="AO65" s="47" t="str">
        <f t="shared" si="17"/>
        <v>12.1.1</v>
      </c>
      <c r="AP65" s="526" t="str">
        <f t="shared" si="23"/>
        <v>ГАЗЕТНАЯ БУМАГА</v>
      </c>
      <c r="AQ65" s="846" t="s">
        <v>415</v>
      </c>
      <c r="AR65" s="169">
        <f>'CB1-Производство'!D76+'СВ2 | Первич. | Торговля'!D65-'СВ2 | Первич. | Торговля'!H65</f>
        <v>0</v>
      </c>
      <c r="AS65" s="169">
        <f>'CB1-Производство'!E76+'СВ2 | Первич. | Торговля'!F65-'СВ2 | Первич. | Торговля'!J65</f>
        <v>0</v>
      </c>
      <c r="AT65" s="106"/>
      <c r="AU65" s="60"/>
      <c r="AW65" s="37"/>
      <c r="AX65" s="47" t="s">
        <v>276</v>
      </c>
      <c r="AY65" s="7" t="s">
        <v>277</v>
      </c>
      <c r="AZ65" s="838" t="s">
        <v>506</v>
      </c>
      <c r="BA65" s="68" t="str">
        <f>IF(ISTEXT(#REF!),IF(#REF!=0,"INTRA-EU","CHECK")," ")</f>
        <v xml:space="preserve"> </v>
      </c>
      <c r="BB65" s="68" t="str">
        <f>IF(ISTEXT(#REF!),IF(#REF!=0,"INTRA-EU","CHECK")," ")</f>
        <v xml:space="preserve"> </v>
      </c>
      <c r="BC65" s="68" t="str">
        <f>IF(ISTEXT(#REF!),IF(#REF!=0,"INTRA-EU","CHECK")," ")</f>
        <v xml:space="preserve"> </v>
      </c>
      <c r="BD65" s="69" t="str">
        <f>IF(ISTEXT(#REF!),IF(#REF!=0,"INTRA-EU","CHECK")," ")</f>
        <v xml:space="preserve"> </v>
      </c>
    </row>
    <row r="66" spans="1:56" s="3" customFormat="1" ht="15" customHeight="1" x14ac:dyDescent="0.15">
      <c r="A66" s="1296" t="s">
        <v>278</v>
      </c>
      <c r="B66" s="875" t="s">
        <v>456</v>
      </c>
      <c r="C66" s="839" t="s">
        <v>415</v>
      </c>
      <c r="D66" s="302"/>
      <c r="E66" s="302"/>
      <c r="F66" s="302"/>
      <c r="G66" s="302"/>
      <c r="H66" s="302"/>
      <c r="I66" s="302"/>
      <c r="J66" s="302"/>
      <c r="K66" s="303"/>
      <c r="L66" s="546"/>
      <c r="M66" s="543"/>
      <c r="N66" s="542"/>
      <c r="O66" s="543"/>
      <c r="P66" s="542"/>
      <c r="Q66" s="542"/>
      <c r="R66" s="546"/>
      <c r="S66" s="550"/>
      <c r="T66" s="542"/>
      <c r="U66" s="543"/>
      <c r="V66" s="542"/>
      <c r="W66" s="543"/>
      <c r="X66" s="542"/>
      <c r="Y66" s="543"/>
      <c r="Z66" s="542"/>
      <c r="AA66" s="543"/>
      <c r="AB66" s="178"/>
      <c r="AC66" s="652" t="str">
        <f t="shared" si="16"/>
        <v>12.1.2</v>
      </c>
      <c r="AD66" s="526" t="str">
        <f t="shared" si="19"/>
        <v>НЕМЕЛОВАННАЯ БУМАГА С СОДЕРЖАНИЕМ ДРЕВЕСНОЙ МАССЫ</v>
      </c>
      <c r="AE66" s="846" t="s">
        <v>415</v>
      </c>
      <c r="AF66" s="281"/>
      <c r="AG66" s="281"/>
      <c r="AH66" s="281"/>
      <c r="AI66" s="281"/>
      <c r="AJ66" s="281"/>
      <c r="AK66" s="281"/>
      <c r="AL66" s="281"/>
      <c r="AM66" s="641"/>
      <c r="AN66" s="37"/>
      <c r="AO66" s="47" t="str">
        <f t="shared" si="17"/>
        <v>12.1.2</v>
      </c>
      <c r="AP66" s="526" t="str">
        <f t="shared" si="23"/>
        <v>НЕМЕЛОВАННАЯ БУМАГА С СОДЕРЖАНИЕМ ДРЕВЕСНОЙ МАССЫ</v>
      </c>
      <c r="AQ66" s="846" t="s">
        <v>415</v>
      </c>
      <c r="AR66" s="169">
        <f>'CB1-Производство'!D77+'СВ2 | Первич. | Торговля'!D66-'СВ2 | Первич. | Торговля'!H66</f>
        <v>0</v>
      </c>
      <c r="AS66" s="169">
        <f>'CB1-Производство'!E77+'СВ2 | Первич. | Торговля'!F66-'СВ2 | Первич. | Торговля'!J66</f>
        <v>0</v>
      </c>
      <c r="AT66" s="106"/>
      <c r="AU66" s="60"/>
      <c r="AW66" s="37"/>
      <c r="AX66" s="47" t="s">
        <v>278</v>
      </c>
      <c r="AY66" s="7" t="s">
        <v>279</v>
      </c>
      <c r="AZ66" s="838" t="s">
        <v>506</v>
      </c>
      <c r="BA66" s="68" t="str">
        <f>IF(ISTEXT(#REF!),IF(#REF!=0,"INTRA-EU","CHECK")," ")</f>
        <v xml:space="preserve"> </v>
      </c>
      <c r="BB66" s="68" t="str">
        <f>IF(ISTEXT(#REF!),IF(#REF!=0,"INTRA-EU","CHECK")," ")</f>
        <v xml:space="preserve"> </v>
      </c>
      <c r="BC66" s="68" t="str">
        <f>IF(ISTEXT(#REF!),IF(#REF!=0,"INTRA-EU","CHECK")," ")</f>
        <v xml:space="preserve"> </v>
      </c>
      <c r="BD66" s="69" t="str">
        <f>IF(ISTEXT(#REF!),IF(#REF!=0,"INTRA-EU","CHECK")," ")</f>
        <v xml:space="preserve"> </v>
      </c>
    </row>
    <row r="67" spans="1:56" s="3" customFormat="1" ht="15" customHeight="1" thickBot="1" x14ac:dyDescent="0.2">
      <c r="A67" s="1296" t="s">
        <v>280</v>
      </c>
      <c r="B67" s="875" t="s">
        <v>457</v>
      </c>
      <c r="C67" s="839" t="s">
        <v>415</v>
      </c>
      <c r="D67" s="302"/>
      <c r="E67" s="302"/>
      <c r="F67" s="302"/>
      <c r="G67" s="302"/>
      <c r="H67" s="302"/>
      <c r="I67" s="302"/>
      <c r="J67" s="302"/>
      <c r="K67" s="303"/>
      <c r="L67" s="546"/>
      <c r="M67" s="543"/>
      <c r="N67" s="542"/>
      <c r="O67" s="543"/>
      <c r="P67" s="542"/>
      <c r="Q67" s="542"/>
      <c r="R67" s="546"/>
      <c r="S67" s="550"/>
      <c r="T67" s="542"/>
      <c r="U67" s="543"/>
      <c r="V67" s="542"/>
      <c r="W67" s="543"/>
      <c r="X67" s="542"/>
      <c r="Y67" s="543"/>
      <c r="Z67" s="542"/>
      <c r="AA67" s="543"/>
      <c r="AB67" s="178"/>
      <c r="AC67" s="652" t="str">
        <f t="shared" si="16"/>
        <v>12.1.3</v>
      </c>
      <c r="AD67" s="526" t="str">
        <f t="shared" si="19"/>
        <v>НЕМЕЛОВАННАЯ БУМАГА БЕЗ СОДЕРЖАНИЯ ДРЕВЕСНОЙ МАССЫ</v>
      </c>
      <c r="AE67" s="846" t="s">
        <v>415</v>
      </c>
      <c r="AF67" s="281"/>
      <c r="AG67" s="281"/>
      <c r="AH67" s="281"/>
      <c r="AI67" s="281"/>
      <c r="AJ67" s="281"/>
      <c r="AK67" s="281"/>
      <c r="AL67" s="281"/>
      <c r="AM67" s="641"/>
      <c r="AN67" s="37"/>
      <c r="AO67" s="47" t="str">
        <f t="shared" si="17"/>
        <v>12.1.3</v>
      </c>
      <c r="AP67" s="526" t="str">
        <f t="shared" si="23"/>
        <v>НЕМЕЛОВАННАЯ БУМАГА БЕЗ СОДЕРЖАНИЯ ДРЕВЕСНОЙ МАССЫ</v>
      </c>
      <c r="AQ67" s="846" t="s">
        <v>415</v>
      </c>
      <c r="AR67" s="169">
        <f>'CB1-Производство'!D78+'СВ2 | Первич. | Торговля'!D67-'СВ2 | Первич. | Торговля'!H67</f>
        <v>0</v>
      </c>
      <c r="AS67" s="169">
        <f>'CB1-Производство'!E78+'СВ2 | Первич. | Торговля'!F67-'СВ2 | Первич. | Торговля'!J67</f>
        <v>0</v>
      </c>
      <c r="AT67" s="106"/>
      <c r="AU67" s="60"/>
      <c r="AW67" s="37"/>
      <c r="AX67" s="47" t="s">
        <v>280</v>
      </c>
      <c r="AY67" s="7" t="s">
        <v>281</v>
      </c>
      <c r="AZ67" s="1270" t="s">
        <v>506</v>
      </c>
      <c r="BA67" s="71" t="str">
        <f>IF(ISTEXT(#REF!),IF(#REF!=0,"INTRA-EU","CHECK")," ")</f>
        <v xml:space="preserve"> </v>
      </c>
      <c r="BB67" s="71" t="str">
        <f>IF(ISTEXT(#REF!),IF(#REF!=0,"INTRA-EU","CHECK")," ")</f>
        <v xml:space="preserve"> </v>
      </c>
      <c r="BC67" s="71" t="str">
        <f>IF(ISTEXT(#REF!),IF(#REF!=0,"INTRA-EU","CHECK")," ")</f>
        <v xml:space="preserve"> </v>
      </c>
      <c r="BD67" s="72" t="str">
        <f>IF(ISTEXT(#REF!),IF(#REF!=0,"INTRA-EU","CHECK")," ")</f>
        <v xml:space="preserve"> </v>
      </c>
    </row>
    <row r="68" spans="1:56" s="3" customFormat="1" ht="15" customHeight="1" thickBot="1" x14ac:dyDescent="0.2">
      <c r="A68" s="1296" t="s">
        <v>282</v>
      </c>
      <c r="B68" s="1314" t="s">
        <v>458</v>
      </c>
      <c r="C68" s="839" t="s">
        <v>415</v>
      </c>
      <c r="D68" s="302"/>
      <c r="E68" s="302"/>
      <c r="F68" s="302"/>
      <c r="G68" s="302"/>
      <c r="H68" s="302"/>
      <c r="I68" s="302"/>
      <c r="J68" s="302"/>
      <c r="K68" s="303"/>
      <c r="L68" s="546"/>
      <c r="M68" s="543"/>
      <c r="N68" s="542"/>
      <c r="O68" s="543"/>
      <c r="P68" s="542"/>
      <c r="Q68" s="542"/>
      <c r="R68" s="546"/>
      <c r="S68" s="550"/>
      <c r="T68" s="542"/>
      <c r="U68" s="543"/>
      <c r="V68" s="542"/>
      <c r="W68" s="543"/>
      <c r="X68" s="542"/>
      <c r="Y68" s="543"/>
      <c r="Z68" s="542"/>
      <c r="AA68" s="543"/>
      <c r="AB68" s="178"/>
      <c r="AC68" s="652" t="str">
        <f t="shared" si="16"/>
        <v>12.1.4</v>
      </c>
      <c r="AD68" s="526" t="str">
        <f t="shared" si="19"/>
        <v>МЕЛОВАННАЯ БУМАГА</v>
      </c>
      <c r="AE68" s="846" t="s">
        <v>415</v>
      </c>
      <c r="AF68" s="281"/>
      <c r="AG68" s="281"/>
      <c r="AH68" s="281"/>
      <c r="AI68" s="281"/>
      <c r="AJ68" s="281"/>
      <c r="AK68" s="281"/>
      <c r="AL68" s="281"/>
      <c r="AM68" s="641"/>
      <c r="AN68" s="37"/>
      <c r="AO68" s="47" t="str">
        <f t="shared" si="17"/>
        <v>12.1.4</v>
      </c>
      <c r="AP68" s="526" t="str">
        <f t="shared" si="23"/>
        <v>МЕЛОВАННАЯ БУМАГА</v>
      </c>
      <c r="AQ68" s="846" t="s">
        <v>415</v>
      </c>
      <c r="AR68" s="169">
        <f>'CB1-Производство'!D79+'СВ2 | Первич. | Торговля'!D68-'СВ2 | Первич. | Торговля'!H68</f>
        <v>0</v>
      </c>
      <c r="AS68" s="169">
        <f>'CB1-Производство'!E79+'СВ2 | Первич. | Торговля'!F68-'СВ2 | Первич. | Торговля'!J68</f>
        <v>0</v>
      </c>
      <c r="AT68" s="106"/>
      <c r="AU68" s="60"/>
      <c r="AW68" s="37"/>
      <c r="AX68" s="47" t="s">
        <v>282</v>
      </c>
      <c r="AY68" s="7" t="s">
        <v>283</v>
      </c>
      <c r="AZ68" s="1269" t="s">
        <v>506</v>
      </c>
      <c r="BA68" s="73" t="str">
        <f>IF(ISTEXT(#REF!),IF(#REF!=0,"INTRA-EU","CHECK")," ")</f>
        <v xml:space="preserve"> </v>
      </c>
      <c r="BB68" s="73" t="str">
        <f>IF(ISTEXT(#REF!),IF(#REF!=0,"INTRA-EU","CHECK")," ")</f>
        <v xml:space="preserve"> </v>
      </c>
      <c r="BC68" s="73" t="str">
        <f>IF(ISTEXT(#REF!),IF(#REF!=0,"INTRA-EU","CHECK")," ")</f>
        <v xml:space="preserve"> </v>
      </c>
      <c r="BD68" s="74" t="str">
        <f>IF(ISTEXT(#REF!),IF(#REF!=0,"INTRA-EU","CHECK")," ")</f>
        <v xml:space="preserve"> </v>
      </c>
    </row>
    <row r="69" spans="1:56" s="3" customFormat="1" ht="15" customHeight="1" x14ac:dyDescent="0.15">
      <c r="A69" s="1296">
        <v>12.2</v>
      </c>
      <c r="B69" s="1315" t="s">
        <v>459</v>
      </c>
      <c r="C69" s="839" t="s">
        <v>415</v>
      </c>
      <c r="D69" s="302"/>
      <c r="E69" s="302"/>
      <c r="F69" s="302"/>
      <c r="G69" s="302"/>
      <c r="H69" s="302"/>
      <c r="I69" s="302"/>
      <c r="J69" s="302"/>
      <c r="K69" s="303"/>
      <c r="L69" s="546"/>
      <c r="M69" s="543"/>
      <c r="N69" s="542"/>
      <c r="O69" s="543"/>
      <c r="P69" s="542"/>
      <c r="Q69" s="542"/>
      <c r="R69" s="546"/>
      <c r="S69" s="550"/>
      <c r="T69" s="542"/>
      <c r="U69" s="543"/>
      <c r="V69" s="542"/>
      <c r="W69" s="543"/>
      <c r="X69" s="542"/>
      <c r="Y69" s="543"/>
      <c r="Z69" s="542"/>
      <c r="AA69" s="543"/>
      <c r="AB69" s="178"/>
      <c r="AC69" s="195">
        <f t="shared" si="16"/>
        <v>12.2</v>
      </c>
      <c r="AD69" s="525" t="str">
        <f t="shared" si="19"/>
        <v>БЫТОВАЯ И ГИГИЕНИЧЕСКАЯ БУМАГА</v>
      </c>
      <c r="AE69" s="846" t="s">
        <v>415</v>
      </c>
      <c r="AF69" s="281"/>
      <c r="AG69" s="281"/>
      <c r="AH69" s="281"/>
      <c r="AI69" s="281"/>
      <c r="AJ69" s="281"/>
      <c r="AK69" s="281"/>
      <c r="AL69" s="281"/>
      <c r="AM69" s="641"/>
      <c r="AN69" s="37"/>
      <c r="AO69" s="47">
        <f t="shared" si="17"/>
        <v>12.2</v>
      </c>
      <c r="AP69" s="525" t="str">
        <f t="shared" si="23"/>
        <v>БЫТОВАЯ И ГИГИЕНИЧЕСКАЯ БУМАГА</v>
      </c>
      <c r="AQ69" s="846" t="s">
        <v>415</v>
      </c>
      <c r="AR69" s="169">
        <f>'CB1-Производство'!D80+'СВ2 | Первич. | Торговля'!D69-'СВ2 | Первич. | Торговля'!H69</f>
        <v>0</v>
      </c>
      <c r="AS69" s="169">
        <f>'CB1-Производство'!E80+'СВ2 | Первич. | Торговля'!F69-'СВ2 | Первич. | Торговля'!J69</f>
        <v>0</v>
      </c>
      <c r="AT69" s="106"/>
      <c r="AU69" s="60"/>
      <c r="AW69" s="37"/>
      <c r="AX69" s="47">
        <v>12.2</v>
      </c>
      <c r="AY69" s="9" t="s">
        <v>524</v>
      </c>
      <c r="AZ69" s="162" t="s">
        <v>506</v>
      </c>
      <c r="BA69" s="64" t="str">
        <f>IF(ISTEXT(#REF!),IF(#REF!=0,"INTRA-EU","CHECK")," ")</f>
        <v xml:space="preserve"> </v>
      </c>
      <c r="BB69" s="64" t="str">
        <f>IF(ISTEXT(#REF!),IF(#REF!=0,"INTRA-EU","CHECK")," ")</f>
        <v xml:space="preserve"> </v>
      </c>
      <c r="BC69" s="64" t="str">
        <f>IF(ISTEXT(#REF!),IF(#REF!=0,"INTRA-EU","CHECK")," ")</f>
        <v xml:space="preserve"> </v>
      </c>
      <c r="BD69" s="65" t="str">
        <f>IF(ISTEXT(#REF!),IF(#REF!=0,"INTRA-EU","CHECK")," ")</f>
        <v xml:space="preserve"> </v>
      </c>
    </row>
    <row r="70" spans="1:56" s="3" customFormat="1" ht="15" customHeight="1" x14ac:dyDescent="0.15">
      <c r="A70" s="1296">
        <v>12.3</v>
      </c>
      <c r="B70" s="836" t="s">
        <v>460</v>
      </c>
      <c r="C70" s="839" t="s">
        <v>415</v>
      </c>
      <c r="D70" s="307"/>
      <c r="E70" s="307"/>
      <c r="F70" s="307"/>
      <c r="G70" s="307"/>
      <c r="H70" s="307"/>
      <c r="I70" s="307"/>
      <c r="J70" s="307"/>
      <c r="K70" s="308"/>
      <c r="L70" s="546"/>
      <c r="M70" s="543"/>
      <c r="N70" s="542"/>
      <c r="O70" s="543"/>
      <c r="P70" s="542"/>
      <c r="Q70" s="542"/>
      <c r="R70" s="546"/>
      <c r="S70" s="550"/>
      <c r="T70" s="542"/>
      <c r="U70" s="543"/>
      <c r="V70" s="542"/>
      <c r="W70" s="543"/>
      <c r="X70" s="542"/>
      <c r="Y70" s="543"/>
      <c r="Z70" s="542"/>
      <c r="AA70" s="543"/>
      <c r="AB70" s="178"/>
      <c r="AC70" s="652">
        <f t="shared" si="16"/>
        <v>12.3</v>
      </c>
      <c r="AD70" s="525" t="str">
        <f t="shared" si="19"/>
        <v>УПАКОВОЧНЫЕ МАТЕРИАЛЫ</v>
      </c>
      <c r="AE70" s="846" t="s">
        <v>415</v>
      </c>
      <c r="AF70" s="282">
        <f>D70-(D71+D72+D73+D74)</f>
        <v>0</v>
      </c>
      <c r="AG70" s="282">
        <f t="shared" ref="AG70:AM70" si="26">E70-(E71+E72+E73+E74)</f>
        <v>0</v>
      </c>
      <c r="AH70" s="282">
        <f t="shared" si="26"/>
        <v>0</v>
      </c>
      <c r="AI70" s="282">
        <f t="shared" si="26"/>
        <v>0</v>
      </c>
      <c r="AJ70" s="282">
        <f t="shared" si="26"/>
        <v>0</v>
      </c>
      <c r="AK70" s="282">
        <f t="shared" si="26"/>
        <v>0</v>
      </c>
      <c r="AL70" s="282">
        <f t="shared" si="26"/>
        <v>0</v>
      </c>
      <c r="AM70" s="642">
        <f t="shared" si="26"/>
        <v>0</v>
      </c>
      <c r="AN70" s="165"/>
      <c r="AO70" s="47">
        <f t="shared" si="17"/>
        <v>12.3</v>
      </c>
      <c r="AP70" s="525" t="str">
        <f t="shared" si="23"/>
        <v>УПАКОВОЧНЫЕ МАТЕРИАЛЫ</v>
      </c>
      <c r="AQ70" s="846" t="s">
        <v>415</v>
      </c>
      <c r="AR70" s="169">
        <f>'CB1-Производство'!D81+'СВ2 | Первич. | Торговля'!D70-'СВ2 | Первич. | Торговля'!H70</f>
        <v>0</v>
      </c>
      <c r="AS70" s="169">
        <f>'CB1-Производство'!E81+'СВ2 | Первич. | Торговля'!F70-'СВ2 | Первич. | Торговля'!J70</f>
        <v>0</v>
      </c>
      <c r="AT70" s="106"/>
      <c r="AU70" s="60"/>
      <c r="AW70" s="37"/>
      <c r="AX70" s="47">
        <v>12.3</v>
      </c>
      <c r="AY70" s="9" t="s">
        <v>287</v>
      </c>
      <c r="AZ70" s="838" t="s">
        <v>506</v>
      </c>
      <c r="BA70" s="64" t="str">
        <f>IF(ISTEXT(#REF!),IF(#REF!=0,"INTRA-EU","CHECK")," ")</f>
        <v xml:space="preserve"> </v>
      </c>
      <c r="BB70" s="64" t="str">
        <f>IF(ISTEXT(#REF!),IF(#REF!=0,"INTRA-EU","CHECK")," ")</f>
        <v xml:space="preserve"> </v>
      </c>
      <c r="BC70" s="68" t="str">
        <f>IF(ISTEXT(#REF!),IF(#REF!=0,"INTRA-EU","CHECK")," ")</f>
        <v xml:space="preserve"> </v>
      </c>
      <c r="BD70" s="69" t="str">
        <f>IF(ISTEXT(#REF!),IF(#REF!=0,"INTRA-EU","CHECK")," ")</f>
        <v xml:space="preserve"> </v>
      </c>
    </row>
    <row r="71" spans="1:56" s="3" customFormat="1" ht="15" customHeight="1" x14ac:dyDescent="0.15">
      <c r="A71" s="1296" t="s">
        <v>288</v>
      </c>
      <c r="B71" s="875" t="s">
        <v>461</v>
      </c>
      <c r="C71" s="839" t="s">
        <v>415</v>
      </c>
      <c r="D71" s="307"/>
      <c r="E71" s="307"/>
      <c r="F71" s="307"/>
      <c r="G71" s="308"/>
      <c r="H71" s="302"/>
      <c r="I71" s="302"/>
      <c r="J71" s="302"/>
      <c r="K71" s="303"/>
      <c r="L71" s="546"/>
      <c r="M71" s="543"/>
      <c r="N71" s="542"/>
      <c r="O71" s="543"/>
      <c r="P71" s="542"/>
      <c r="Q71" s="542"/>
      <c r="R71" s="546"/>
      <c r="S71" s="550"/>
      <c r="T71" s="542"/>
      <c r="U71" s="543"/>
      <c r="V71" s="542"/>
      <c r="W71" s="543"/>
      <c r="X71" s="542"/>
      <c r="Y71" s="543"/>
      <c r="Z71" s="542"/>
      <c r="AA71" s="543"/>
      <c r="AB71" s="178"/>
      <c r="AC71" s="652" t="str">
        <f t="shared" si="16"/>
        <v>12.3.1</v>
      </c>
      <c r="AD71" s="526" t="str">
        <f t="shared" si="19"/>
        <v>КАРТОНАЖНЫЕ МАТЕРИАЛЫ</v>
      </c>
      <c r="AE71" s="846" t="s">
        <v>415</v>
      </c>
      <c r="AF71" s="281"/>
      <c r="AG71" s="281"/>
      <c r="AH71" s="281"/>
      <c r="AI71" s="281"/>
      <c r="AJ71" s="281"/>
      <c r="AK71" s="281"/>
      <c r="AL71" s="281"/>
      <c r="AM71" s="641"/>
      <c r="AN71" s="37"/>
      <c r="AO71" s="47" t="str">
        <f t="shared" si="17"/>
        <v>12.3.1</v>
      </c>
      <c r="AP71" s="526" t="str">
        <f t="shared" si="23"/>
        <v>КАРТОНАЖНЫЕ МАТЕРИАЛЫ</v>
      </c>
      <c r="AQ71" s="846" t="s">
        <v>415</v>
      </c>
      <c r="AR71" s="169">
        <f>'CB1-Производство'!D82+'СВ2 | Первич. | Торговля'!D71-'СВ2 | Первич. | Торговля'!H71</f>
        <v>0</v>
      </c>
      <c r="AS71" s="169">
        <f>'CB1-Производство'!E82+'СВ2 | Первич. | Торговля'!F71-'СВ2 | Первич. | Торговля'!J71</f>
        <v>0</v>
      </c>
      <c r="AT71" s="106"/>
      <c r="AU71" s="60"/>
      <c r="AW71" s="37"/>
      <c r="AX71" s="47" t="s">
        <v>288</v>
      </c>
      <c r="AY71" s="7" t="s">
        <v>289</v>
      </c>
      <c r="AZ71" s="838" t="s">
        <v>506</v>
      </c>
      <c r="BA71" s="64" t="str">
        <f>IF(ISTEXT(#REF!),IF(#REF!=0,"INTRA-EU","CHECK")," ")</f>
        <v xml:space="preserve"> </v>
      </c>
      <c r="BB71" s="64" t="str">
        <f>IF(ISTEXT(#REF!),IF(#REF!=0,"INTRA-EU","CHECK")," ")</f>
        <v xml:space="preserve"> </v>
      </c>
      <c r="BC71" s="68" t="str">
        <f>IF(ISTEXT(#REF!),IF(#REF!=0,"INTRA-EU","CHECK")," ")</f>
        <v xml:space="preserve"> </v>
      </c>
      <c r="BD71" s="69" t="str">
        <f>IF(ISTEXT(#REF!),IF(#REF!=0,"INTRA-EU","CHECK")," ")</f>
        <v xml:space="preserve"> </v>
      </c>
    </row>
    <row r="72" spans="1:56" s="3" customFormat="1" ht="15" customHeight="1" x14ac:dyDescent="0.15">
      <c r="A72" s="1296" t="s">
        <v>290</v>
      </c>
      <c r="B72" s="875" t="s">
        <v>462</v>
      </c>
      <c r="C72" s="839" t="s">
        <v>415</v>
      </c>
      <c r="D72" s="307"/>
      <c r="E72" s="307"/>
      <c r="F72" s="307"/>
      <c r="G72" s="308"/>
      <c r="H72" s="302"/>
      <c r="I72" s="302"/>
      <c r="J72" s="302"/>
      <c r="K72" s="303"/>
      <c r="L72" s="546"/>
      <c r="M72" s="543"/>
      <c r="N72" s="542"/>
      <c r="O72" s="543"/>
      <c r="P72" s="542"/>
      <c r="Q72" s="542"/>
      <c r="R72" s="546"/>
      <c r="S72" s="550"/>
      <c r="T72" s="542"/>
      <c r="U72" s="543"/>
      <c r="V72" s="542"/>
      <c r="W72" s="543"/>
      <c r="X72" s="542"/>
      <c r="Y72" s="543"/>
      <c r="Z72" s="542"/>
      <c r="AA72" s="543"/>
      <c r="AB72" s="178"/>
      <c r="AC72" s="652" t="str">
        <f t="shared" si="16"/>
        <v>12.3.2</v>
      </c>
      <c r="AD72" s="526" t="str">
        <f t="shared" si="19"/>
        <v>КОРОБОЧНЫЙ КАРТОН</v>
      </c>
      <c r="AE72" s="846" t="s">
        <v>415</v>
      </c>
      <c r="AF72" s="281"/>
      <c r="AG72" s="281"/>
      <c r="AH72" s="281"/>
      <c r="AI72" s="281"/>
      <c r="AJ72" s="281"/>
      <c r="AK72" s="281"/>
      <c r="AL72" s="281"/>
      <c r="AM72" s="641"/>
      <c r="AN72" s="37"/>
      <c r="AO72" s="47" t="str">
        <f t="shared" si="17"/>
        <v>12.3.2</v>
      </c>
      <c r="AP72" s="526" t="str">
        <f t="shared" si="23"/>
        <v>КОРОБОЧНЫЙ КАРТОН</v>
      </c>
      <c r="AQ72" s="846" t="s">
        <v>415</v>
      </c>
      <c r="AR72" s="169">
        <f>'CB1-Производство'!D83+'СВ2 | Первич. | Торговля'!D72-'СВ2 | Первич. | Торговля'!H72</f>
        <v>0</v>
      </c>
      <c r="AS72" s="169">
        <f>'CB1-Производство'!E83+'СВ2 | Первич. | Торговля'!F72-'СВ2 | Первич. | Торговля'!J72</f>
        <v>0</v>
      </c>
      <c r="AT72" s="106"/>
      <c r="AU72" s="60"/>
      <c r="AW72" s="37"/>
      <c r="AX72" s="47" t="s">
        <v>290</v>
      </c>
      <c r="AY72" s="7" t="s">
        <v>291</v>
      </c>
      <c r="AZ72" s="838" t="s">
        <v>506</v>
      </c>
      <c r="BA72" s="68" t="str">
        <f>IF(ISTEXT(#REF!),IF(#REF!=0,"INTRA-EU","CHECK")," ")</f>
        <v xml:space="preserve"> </v>
      </c>
      <c r="BB72" s="68" t="str">
        <f>IF(ISTEXT(#REF!),IF(#REF!=0,"INTRA-EU","CHECK")," ")</f>
        <v xml:space="preserve"> </v>
      </c>
      <c r="BC72" s="75" t="str">
        <f>IF(ISTEXT(#REF!),IF(#REF!=0,"INTRA-EU","CHECK")," ")</f>
        <v xml:space="preserve"> </v>
      </c>
      <c r="BD72" s="76" t="str">
        <f>IF(ISTEXT(#REF!),IF(#REF!=0,"INTRA-EU","CHECK")," ")</f>
        <v xml:space="preserve"> </v>
      </c>
    </row>
    <row r="73" spans="1:56" s="3" customFormat="1" ht="15" customHeight="1" x14ac:dyDescent="0.15">
      <c r="A73" s="1296" t="s">
        <v>292</v>
      </c>
      <c r="B73" s="875" t="s">
        <v>463</v>
      </c>
      <c r="C73" s="839" t="s">
        <v>415</v>
      </c>
      <c r="D73" s="302"/>
      <c r="E73" s="302"/>
      <c r="F73" s="302"/>
      <c r="G73" s="302"/>
      <c r="H73" s="309"/>
      <c r="I73" s="309"/>
      <c r="J73" s="309"/>
      <c r="K73" s="784"/>
      <c r="L73" s="546"/>
      <c r="M73" s="543"/>
      <c r="N73" s="542"/>
      <c r="O73" s="543"/>
      <c r="P73" s="542"/>
      <c r="Q73" s="542"/>
      <c r="R73" s="546"/>
      <c r="S73" s="550"/>
      <c r="T73" s="542"/>
      <c r="U73" s="543"/>
      <c r="V73" s="542"/>
      <c r="W73" s="543"/>
      <c r="X73" s="542"/>
      <c r="Y73" s="543"/>
      <c r="Z73" s="542"/>
      <c r="AA73" s="543"/>
      <c r="AB73" s="178"/>
      <c r="AC73" s="652" t="str">
        <f t="shared" si="16"/>
        <v>12.3.3</v>
      </c>
      <c r="AD73" s="526" t="str">
        <f t="shared" si="19"/>
        <v>ОБЕРТОЧНАЯ БУМАГА</v>
      </c>
      <c r="AE73" s="846" t="s">
        <v>415</v>
      </c>
      <c r="AF73" s="281"/>
      <c r="AG73" s="281"/>
      <c r="AH73" s="281"/>
      <c r="AI73" s="281"/>
      <c r="AJ73" s="281"/>
      <c r="AK73" s="281"/>
      <c r="AL73" s="281"/>
      <c r="AM73" s="641"/>
      <c r="AN73" s="37"/>
      <c r="AO73" s="47" t="str">
        <f t="shared" si="17"/>
        <v>12.3.3</v>
      </c>
      <c r="AP73" s="526" t="str">
        <f t="shared" si="23"/>
        <v>ОБЕРТОЧНАЯ БУМАГА</v>
      </c>
      <c r="AQ73" s="846" t="s">
        <v>415</v>
      </c>
      <c r="AR73" s="169">
        <f>'CB1-Производство'!D84+'СВ2 | Первич. | Торговля'!D73-'СВ2 | Первич. | Торговля'!H73</f>
        <v>0</v>
      </c>
      <c r="AS73" s="169">
        <f>'CB1-Производство'!E84+'СВ2 | Первич. | Торговля'!F73-'СВ2 | Первич. | Торговля'!J73</f>
        <v>0</v>
      </c>
      <c r="AT73" s="106"/>
      <c r="AU73" s="60"/>
      <c r="AW73" s="37"/>
      <c r="AX73" s="47" t="s">
        <v>292</v>
      </c>
      <c r="AY73" s="7" t="s">
        <v>293</v>
      </c>
      <c r="AZ73" s="1267" t="s">
        <v>506</v>
      </c>
      <c r="BA73" s="75" t="str">
        <f>IF(ISTEXT(#REF!),IF(#REF!=0,"INTRA-EU","CHECK")," ")</f>
        <v xml:space="preserve"> </v>
      </c>
      <c r="BB73" s="75" t="str">
        <f>IF(ISTEXT(#REF!),IF(#REF!=0,"INTRA-EU","CHECK")," ")</f>
        <v xml:space="preserve"> </v>
      </c>
      <c r="BC73" s="75" t="str">
        <f>IF(ISTEXT(#REF!),IF(#REF!=0,"INTRA-EU","CHECK")," ")</f>
        <v xml:space="preserve"> </v>
      </c>
      <c r="BD73" s="76" t="str">
        <f>IF(ISTEXT(#REF!),IF(#REF!=0,"INTRA-EU","CHECK")," ")</f>
        <v xml:space="preserve"> </v>
      </c>
    </row>
    <row r="74" spans="1:56" s="3" customFormat="1" ht="26.75" customHeight="1" x14ac:dyDescent="0.15">
      <c r="A74" s="1296" t="s">
        <v>294</v>
      </c>
      <c r="B74" s="1313" t="s">
        <v>464</v>
      </c>
      <c r="C74" s="839" t="s">
        <v>415</v>
      </c>
      <c r="D74" s="309"/>
      <c r="E74" s="309"/>
      <c r="F74" s="309"/>
      <c r="G74" s="309"/>
      <c r="H74" s="309"/>
      <c r="I74" s="309"/>
      <c r="J74" s="309"/>
      <c r="K74" s="784"/>
      <c r="L74" s="546"/>
      <c r="M74" s="543"/>
      <c r="N74" s="542"/>
      <c r="O74" s="543"/>
      <c r="P74" s="542"/>
      <c r="Q74" s="542"/>
      <c r="R74" s="546"/>
      <c r="S74" s="550"/>
      <c r="T74" s="542"/>
      <c r="U74" s="543"/>
      <c r="V74" s="542"/>
      <c r="W74" s="543"/>
      <c r="X74" s="542"/>
      <c r="Y74" s="543"/>
      <c r="Z74" s="542"/>
      <c r="AA74" s="543"/>
      <c r="AB74" s="178"/>
      <c r="AC74" s="652" t="str">
        <f t="shared" si="16"/>
        <v>12.3.4</v>
      </c>
      <c r="AD74" s="526" t="str">
        <f t="shared" si="19"/>
        <v>ПРОЧИЕ СОРТА БУМАГИ, ИСПОЛЬЗУЕМЫЕ ГЛАВНЫМ ОБРАЗОМ ДЛЯ УПАКОВКИ</v>
      </c>
      <c r="AE74" s="846" t="s">
        <v>415</v>
      </c>
      <c r="AF74" s="281"/>
      <c r="AG74" s="281"/>
      <c r="AH74" s="281"/>
      <c r="AI74" s="281"/>
      <c r="AJ74" s="281"/>
      <c r="AK74" s="281"/>
      <c r="AL74" s="281"/>
      <c r="AM74" s="641"/>
      <c r="AN74" s="37"/>
      <c r="AO74" s="47" t="str">
        <f t="shared" si="17"/>
        <v>12.3.4</v>
      </c>
      <c r="AP74" s="881" t="str">
        <f t="shared" si="23"/>
        <v>ПРОЧИЕ СОРТА БУМАГИ, ИСПОЛЬЗУЕМЫЕ ГЛАВНЫМ ОБРАЗОМ ДЛЯ УПАКОВКИ</v>
      </c>
      <c r="AQ74" s="846" t="s">
        <v>415</v>
      </c>
      <c r="AR74" s="169">
        <f>'CB1-Производство'!D85+'СВ2 | Первич. | Торговля'!D74-'СВ2 | Первич. | Торговля'!H74</f>
        <v>0</v>
      </c>
      <c r="AS74" s="169">
        <f>'CB1-Производство'!E85+'СВ2 | Первич. | Торговля'!F74-'СВ2 | Первич. | Торговля'!J74</f>
        <v>0</v>
      </c>
      <c r="AT74" s="106"/>
      <c r="AU74" s="60"/>
      <c r="AW74" s="37"/>
      <c r="AX74" s="47" t="s">
        <v>294</v>
      </c>
      <c r="AY74" s="7" t="s">
        <v>295</v>
      </c>
      <c r="AZ74" s="838" t="s">
        <v>506</v>
      </c>
      <c r="BA74" s="68" t="str">
        <f>IF(ISTEXT(#REF!),IF(#REF!=0,"INTRA-EU","CHECK")," ")</f>
        <v xml:space="preserve"> </v>
      </c>
      <c r="BB74" s="68" t="str">
        <f>IF(ISTEXT(#REF!),IF(#REF!=0,"INTRA-EU","CHECK")," ")</f>
        <v xml:space="preserve"> </v>
      </c>
      <c r="BC74" s="68" t="str">
        <f>IF(ISTEXT(#REF!),IF(#REF!=0,"INTRA-EU","CHECK")," ")</f>
        <v xml:space="preserve"> </v>
      </c>
      <c r="BD74" s="69" t="str">
        <f>IF(ISTEXT(#REF!),IF(#REF!=0,"INTRA-EU","CHECK")," ")</f>
        <v xml:space="preserve"> </v>
      </c>
    </row>
    <row r="75" spans="1:56" s="3" customFormat="1" ht="26" customHeight="1" thickBot="1" x14ac:dyDescent="0.2">
      <c r="A75" s="1297">
        <v>12.4</v>
      </c>
      <c r="B75" s="1316" t="s">
        <v>465</v>
      </c>
      <c r="C75" s="840" t="s">
        <v>415</v>
      </c>
      <c r="D75" s="302"/>
      <c r="E75" s="302"/>
      <c r="F75" s="302"/>
      <c r="G75" s="302"/>
      <c r="H75" s="302"/>
      <c r="I75" s="302"/>
      <c r="J75" s="302"/>
      <c r="K75" s="303"/>
      <c r="L75" s="546"/>
      <c r="M75" s="543"/>
      <c r="N75" s="542"/>
      <c r="O75" s="543"/>
      <c r="P75" s="542"/>
      <c r="Q75" s="542"/>
      <c r="R75" s="546"/>
      <c r="S75" s="550"/>
      <c r="T75" s="542"/>
      <c r="U75" s="543"/>
      <c r="V75" s="542"/>
      <c r="W75" s="543"/>
      <c r="X75" s="542"/>
      <c r="Y75" s="543"/>
      <c r="Z75" s="542"/>
      <c r="AA75" s="543"/>
      <c r="AB75" s="178"/>
      <c r="AC75" s="652">
        <f t="shared" si="16"/>
        <v>12.4</v>
      </c>
      <c r="AD75" s="525" t="str">
        <f t="shared" si="19"/>
        <v>ПРОЧИЕ СОРТА БУМАГИ И КАРТОНА (НЕ ВКЛЮЧЕННЫЕ В ДРУГИЕ КАТЕГОРИИ)</v>
      </c>
      <c r="AE75" s="847" t="s">
        <v>415</v>
      </c>
      <c r="AF75" s="281"/>
      <c r="AG75" s="281"/>
      <c r="AH75" s="281"/>
      <c r="AI75" s="281"/>
      <c r="AJ75" s="281"/>
      <c r="AK75" s="281"/>
      <c r="AL75" s="281"/>
      <c r="AM75" s="641"/>
      <c r="AN75" s="37"/>
      <c r="AO75" s="45">
        <f t="shared" si="17"/>
        <v>12.4</v>
      </c>
      <c r="AP75" s="525" t="str">
        <f t="shared" si="23"/>
        <v>ПРОЧИЕ СОРТА БУМАГИ И КАРТОНА (НЕ ВКЛЮЧЕННЫЕ В ДРУГИЕ КАТЕГОРИИ)</v>
      </c>
      <c r="AQ75" s="847" t="s">
        <v>415</v>
      </c>
      <c r="AR75" s="790">
        <f>'CB1-Производство'!D86+'СВ2 | Первич. | Торговля'!D75-'СВ2 | Первич. | Торговля'!H75</f>
        <v>0</v>
      </c>
      <c r="AS75" s="790">
        <f>'CB1-Производство'!E86+'СВ2 | Первич. | Торговля'!F75-'СВ2 | Первич. | Торговля'!J75</f>
        <v>0</v>
      </c>
      <c r="AT75" s="791"/>
      <c r="AU75" s="792"/>
      <c r="AW75" s="5"/>
      <c r="AX75" s="49">
        <v>12.4</v>
      </c>
      <c r="AY75" s="12" t="s">
        <v>525</v>
      </c>
      <c r="AZ75" s="1270" t="s">
        <v>506</v>
      </c>
      <c r="BA75" s="71" t="str">
        <f>IF(ISTEXT(#REF!),IF(#REF!=0,"INTRA-EU","CHECK")," ")</f>
        <v xml:space="preserve"> </v>
      </c>
      <c r="BB75" s="71" t="str">
        <f>IF(ISTEXT(#REF!),IF(#REF!=0,"INTRA-EU","CHECK")," ")</f>
        <v xml:space="preserve"> </v>
      </c>
      <c r="BC75" s="71" t="str">
        <f>IF(ISTEXT(#REF!),IF(#REF!=0,"INTRA-EU","CHECK")," ")</f>
        <v xml:space="preserve"> </v>
      </c>
      <c r="BD75" s="72" t="str">
        <f>IF(ISTEXT(#REF!),IF(#REF!=0,"INTRA-EU","CHECK")," ")</f>
        <v xml:space="preserve"> </v>
      </c>
    </row>
    <row r="76" spans="1:56" s="3" customFormat="1" ht="15" customHeight="1" x14ac:dyDescent="0.15">
      <c r="A76" s="1295" t="s">
        <v>298</v>
      </c>
      <c r="B76" s="1319" t="s">
        <v>526</v>
      </c>
      <c r="C76" s="832" t="s">
        <v>511</v>
      </c>
      <c r="D76" s="1320"/>
      <c r="E76" s="1321"/>
      <c r="F76" s="1321"/>
      <c r="G76" s="1321"/>
      <c r="H76" s="1321"/>
      <c r="I76" s="1321"/>
      <c r="J76" s="1321"/>
      <c r="K76" s="1320"/>
      <c r="L76" s="546"/>
      <c r="M76" s="543"/>
      <c r="N76" s="542"/>
      <c r="O76" s="543"/>
      <c r="P76" s="542"/>
      <c r="Q76" s="542"/>
      <c r="R76" s="546"/>
      <c r="S76" s="550"/>
      <c r="T76" s="542"/>
      <c r="U76" s="543"/>
      <c r="V76" s="542"/>
      <c r="W76" s="543"/>
      <c r="X76" s="542"/>
      <c r="Y76" s="543"/>
      <c r="Z76" s="542"/>
      <c r="AA76" s="543"/>
      <c r="AB76" s="178"/>
      <c r="AC76" s="1323" t="str">
        <f t="shared" si="16"/>
        <v>13.4.1</v>
      </c>
      <c r="AD76" s="1324" t="str">
        <f t="shared" si="19"/>
        <v>КЛЕЕНЫЙ БРУС (GLULAM) И ПЕРЕКРЕСТНО-КЛЕЕНЫЕ ПАНЕЛИ  (CLT ИЛИ X-LAM)2</v>
      </c>
      <c r="AE76" s="1325" t="s">
        <v>418</v>
      </c>
      <c r="AF76" s="1320"/>
      <c r="AG76" s="1320"/>
      <c r="AH76" s="1320"/>
      <c r="AI76" s="1320"/>
      <c r="AJ76" s="1320"/>
      <c r="AK76" s="1320"/>
      <c r="AL76" s="1320"/>
      <c r="AM76" s="1322"/>
      <c r="AN76" s="37"/>
      <c r="AO76" s="1323" t="str">
        <f t="shared" ref="AO76:AO78" si="27">A76</f>
        <v>13.4.1</v>
      </c>
      <c r="AP76" s="1324" t="str">
        <f t="shared" ref="AP76:AP78" si="28">B76</f>
        <v>КЛЕЕНЫЙ БРУС (GLULAM) И ПЕРЕКРЕСТНО-КЛЕЕНЫЕ ПАНЕЛИ  (CLT ИЛИ X-LAM)2</v>
      </c>
      <c r="AQ76" s="1325" t="s">
        <v>418</v>
      </c>
      <c r="AR76" s="168">
        <f>'CB1-Производство'!D87+'СВ2 | Первич. | Торговля'!D76-'СВ2 | Первич. | Торговля'!H76</f>
        <v>0</v>
      </c>
      <c r="AS76" s="168">
        <f>'CB1-Производство'!E87+'СВ2 | Первич. | Торговля'!F76-'СВ2 | Первич. | Торговля'!J76</f>
        <v>0</v>
      </c>
      <c r="AT76" s="789"/>
      <c r="AU76" s="60"/>
      <c r="AW76" s="5"/>
      <c r="AX76" s="658"/>
      <c r="AY76" s="661"/>
      <c r="AZ76" s="663"/>
      <c r="BA76" s="662"/>
      <c r="BB76" s="662"/>
      <c r="BC76" s="662"/>
      <c r="BD76" s="662"/>
    </row>
    <row r="77" spans="1:56" s="3" customFormat="1" ht="15" customHeight="1" x14ac:dyDescent="0.15">
      <c r="A77" s="1317" t="s">
        <v>301</v>
      </c>
      <c r="B77" s="9" t="s">
        <v>466</v>
      </c>
      <c r="C77" s="832" t="s">
        <v>511</v>
      </c>
      <c r="D77" s="624"/>
      <c r="E77" s="625"/>
      <c r="F77" s="625"/>
      <c r="G77" s="625"/>
      <c r="H77" s="625"/>
      <c r="I77" s="625"/>
      <c r="J77" s="625"/>
      <c r="K77" s="624"/>
      <c r="L77" s="546"/>
      <c r="M77" s="543"/>
      <c r="N77" s="542"/>
      <c r="O77" s="543"/>
      <c r="P77" s="542"/>
      <c r="Q77" s="542"/>
      <c r="R77" s="546"/>
      <c r="S77" s="550"/>
      <c r="T77" s="542"/>
      <c r="U77" s="543"/>
      <c r="V77" s="542"/>
      <c r="W77" s="543"/>
      <c r="X77" s="542"/>
      <c r="Y77" s="543"/>
      <c r="Z77" s="542"/>
      <c r="AA77" s="543"/>
      <c r="AB77" s="178"/>
      <c r="AC77" s="143" t="str">
        <f t="shared" si="16"/>
        <v>13.4.2</v>
      </c>
      <c r="AD77" s="525" t="str">
        <f t="shared" si="19"/>
        <v>КЛЕЕНЫЙ БРУС (GLULAM)</v>
      </c>
      <c r="AE77" s="844" t="s">
        <v>418</v>
      </c>
      <c r="AF77" s="281"/>
      <c r="AG77" s="281"/>
      <c r="AH77" s="281"/>
      <c r="AI77" s="281"/>
      <c r="AJ77" s="281"/>
      <c r="AK77" s="281"/>
      <c r="AL77" s="281"/>
      <c r="AM77" s="641"/>
      <c r="AN77" s="37"/>
      <c r="AO77" s="143" t="str">
        <f t="shared" si="27"/>
        <v>13.4.2</v>
      </c>
      <c r="AP77" s="525" t="str">
        <f t="shared" si="28"/>
        <v>КЛЕЕНЫЙ БРУС (GLULAM)</v>
      </c>
      <c r="AQ77" s="844" t="s">
        <v>418</v>
      </c>
      <c r="AR77" s="168">
        <f>'CB1-Производство'!D88+'СВ2 | Первич. | Торговля'!D77-'СВ2 | Первич. | Торговля'!H77</f>
        <v>0</v>
      </c>
      <c r="AS77" s="168">
        <f>'CB1-Производство'!E88+'СВ2 | Первич. | Торговля'!F77-'СВ2 | Первич. | Торговля'!J77</f>
        <v>0</v>
      </c>
      <c r="AT77" s="789"/>
      <c r="AU77" s="60"/>
      <c r="AW77" s="5"/>
      <c r="AX77" s="658"/>
      <c r="AY77" s="661"/>
      <c r="AZ77" s="663"/>
      <c r="BA77" s="662"/>
      <c r="BB77" s="662"/>
      <c r="BC77" s="662"/>
      <c r="BD77" s="662"/>
    </row>
    <row r="78" spans="1:56" s="3" customFormat="1" ht="15" customHeight="1" x14ac:dyDescent="0.15">
      <c r="A78" s="1318" t="s">
        <v>303</v>
      </c>
      <c r="B78" s="11" t="s">
        <v>467</v>
      </c>
      <c r="C78" s="832" t="s">
        <v>415</v>
      </c>
      <c r="D78" s="625"/>
      <c r="E78" s="625"/>
      <c r="F78" s="625"/>
      <c r="G78" s="625"/>
      <c r="H78" s="625"/>
      <c r="I78" s="625"/>
      <c r="J78" s="625"/>
      <c r="K78" s="624"/>
      <c r="L78" s="546"/>
      <c r="M78" s="543"/>
      <c r="N78" s="542"/>
      <c r="O78" s="543"/>
      <c r="P78" s="542"/>
      <c r="Q78" s="542"/>
      <c r="R78" s="546"/>
      <c r="S78" s="550"/>
      <c r="T78" s="542"/>
      <c r="U78" s="543"/>
      <c r="V78" s="542"/>
      <c r="W78" s="543"/>
      <c r="X78" s="542"/>
      <c r="Y78" s="543"/>
      <c r="Z78" s="542"/>
      <c r="AA78" s="543"/>
      <c r="AB78" s="178"/>
      <c r="AC78" s="143" t="str">
        <f t="shared" si="16"/>
        <v>13.4.3</v>
      </c>
      <c r="AD78" s="525" t="str">
        <f t="shared" si="19"/>
        <v>ПЕРЕКРЕСТНО-КЛЕЕНЫЕ ПАНЕЛИ  (CLT ИЛИ X-LAM)</v>
      </c>
      <c r="AE78" s="844" t="s">
        <v>418</v>
      </c>
      <c r="AF78" s="283"/>
      <c r="AG78" s="283"/>
      <c r="AH78" s="283"/>
      <c r="AI78" s="283"/>
      <c r="AJ78" s="283"/>
      <c r="AK78" s="283"/>
      <c r="AL78" s="283"/>
      <c r="AM78" s="643"/>
      <c r="AN78" s="37"/>
      <c r="AO78" s="143" t="str">
        <f t="shared" si="27"/>
        <v>13.4.3</v>
      </c>
      <c r="AP78" s="525" t="str">
        <f t="shared" si="28"/>
        <v>ПЕРЕКРЕСТНО-КЛЕЕНЫЕ ПАНЕЛИ  (CLT ИЛИ X-LAM)</v>
      </c>
      <c r="AQ78" s="847" t="s">
        <v>415</v>
      </c>
      <c r="AR78" s="168">
        <f>'CB1-Производство'!D89+'СВ2 | Первич. | Торговля'!D78-'СВ2 | Первич. | Торговля'!H78</f>
        <v>0</v>
      </c>
      <c r="AS78" s="168">
        <f>'CB1-Производство'!E89+'СВ2 | Первич. | Торговля'!F78-'СВ2 | Первич. | Торговля'!J78</f>
        <v>0</v>
      </c>
      <c r="AT78" s="789"/>
      <c r="AU78" s="60"/>
      <c r="AW78" s="5"/>
      <c r="AX78" s="658"/>
      <c r="AY78" s="661"/>
      <c r="AZ78" s="663"/>
      <c r="BA78" s="662"/>
      <c r="BB78" s="662"/>
      <c r="BC78" s="662"/>
      <c r="BD78" s="662"/>
    </row>
    <row r="79" spans="1:56" s="3" customFormat="1" ht="33.75" customHeight="1" x14ac:dyDescent="0.15">
      <c r="A79" s="1511" t="s">
        <v>527</v>
      </c>
      <c r="B79" s="1511"/>
      <c r="C79" s="1511"/>
      <c r="D79" s="1511"/>
      <c r="E79" s="1511"/>
      <c r="F79" s="1511"/>
      <c r="G79" s="1511"/>
      <c r="H79" s="1511"/>
      <c r="I79" s="1511"/>
      <c r="J79" s="1511"/>
      <c r="K79" s="1511"/>
      <c r="L79" s="542"/>
      <c r="M79" s="542"/>
      <c r="N79" s="542"/>
      <c r="O79" s="542"/>
      <c r="P79" s="542"/>
      <c r="Q79" s="542"/>
      <c r="R79" s="542"/>
      <c r="S79" s="542"/>
      <c r="T79" s="542"/>
      <c r="U79" s="542"/>
      <c r="V79" s="542"/>
      <c r="W79" s="542"/>
      <c r="X79" s="542"/>
      <c r="Y79" s="542"/>
      <c r="Z79" s="542"/>
      <c r="AA79" s="542"/>
      <c r="AB79" s="178"/>
      <c r="AC79" s="29"/>
      <c r="AD79" s="622"/>
      <c r="AE79" s="656"/>
      <c r="AF79" s="657"/>
      <c r="AG79" s="657"/>
      <c r="AH79" s="657"/>
      <c r="AI79" s="657"/>
      <c r="AJ79" s="657"/>
      <c r="AK79" s="657"/>
      <c r="AL79" s="657"/>
      <c r="AM79" s="657"/>
      <c r="AN79" s="37"/>
      <c r="AO79" s="658"/>
      <c r="AP79" s="622"/>
      <c r="AQ79" s="656"/>
      <c r="AR79" s="659"/>
      <c r="AS79" s="659"/>
      <c r="AT79" s="660"/>
      <c r="AU79" s="660"/>
      <c r="AW79" s="5"/>
      <c r="AX79" s="658"/>
      <c r="AY79" s="661"/>
      <c r="AZ79" s="663"/>
      <c r="BA79" s="662"/>
      <c r="BB79" s="662"/>
      <c r="BC79" s="662"/>
      <c r="BD79" s="662"/>
    </row>
    <row r="80" spans="1:56" ht="32.25" customHeight="1" x14ac:dyDescent="0.15">
      <c r="A80" s="1510" t="s">
        <v>528</v>
      </c>
      <c r="B80" s="1510"/>
      <c r="C80" s="1510"/>
      <c r="D80" s="1510"/>
      <c r="E80" s="1510"/>
      <c r="F80" s="1510"/>
      <c r="G80" s="1510"/>
      <c r="H80" s="1510"/>
      <c r="I80" s="1510"/>
      <c r="J80" s="1510"/>
      <c r="K80" s="1510"/>
      <c r="T80" s="536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 customHeight="1" x14ac:dyDescent="0.15">
      <c r="A81" s="2"/>
      <c r="B81" s="37" t="s">
        <v>472</v>
      </c>
      <c r="D81" s="566" t="s">
        <v>471</v>
      </c>
      <c r="AC81" s="37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 customHeight="1" x14ac:dyDescent="0.15">
      <c r="A82" s="2"/>
      <c r="B82" s="37" t="s">
        <v>474</v>
      </c>
      <c r="D82" s="567" t="s">
        <v>473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 customHeight="1" x14ac:dyDescent="0.15">
      <c r="A83" s="2"/>
      <c r="B83" s="37" t="s">
        <v>476</v>
      </c>
      <c r="D83" s="568" t="s">
        <v>475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 customHeight="1" x14ac:dyDescent="0.15">
      <c r="A84" s="2"/>
      <c r="D84" s="568" t="s">
        <v>477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 customHeight="1" x14ac:dyDescent="0.15">
      <c r="A85" s="2"/>
      <c r="D85" s="568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 customHeight="1" x14ac:dyDescent="0.15">
      <c r="A86" s="2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 customHeight="1" x14ac:dyDescent="0.15">
      <c r="A87" s="2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 customHeight="1" x14ac:dyDescent="0.15">
      <c r="A88" s="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 customHeight="1" x14ac:dyDescent="0.15">
      <c r="A89" s="2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 x14ac:dyDescent="0.15">
      <c r="A90" s="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 customHeight="1" x14ac:dyDescent="0.15">
      <c r="A91" s="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 customHeight="1" x14ac:dyDescent="0.15">
      <c r="A92" s="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 customHeight="1" x14ac:dyDescent="0.15">
      <c r="A93" s="2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 customHeight="1" x14ac:dyDescent="0.15">
      <c r="A94" s="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 customHeight="1" x14ac:dyDescent="0.15">
      <c r="A95" s="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 customHeight="1" x14ac:dyDescent="0.15">
      <c r="A96" s="2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 customHeight="1" x14ac:dyDescent="0.15">
      <c r="A97" s="2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 customHeight="1" x14ac:dyDescent="0.15">
      <c r="A98" s="2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 customHeight="1" x14ac:dyDescent="0.15">
      <c r="A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 customHeight="1" x14ac:dyDescent="0.15">
      <c r="A100" s="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 customHeight="1" x14ac:dyDescent="0.15">
      <c r="A101" s="2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 customHeight="1" x14ac:dyDescent="0.15">
      <c r="A102" s="2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 customHeight="1" x14ac:dyDescent="0.15">
      <c r="A103" s="2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 customHeight="1" x14ac:dyDescent="0.15">
      <c r="A104" s="2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 customHeight="1" x14ac:dyDescent="0.15">
      <c r="A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 customHeight="1" x14ac:dyDescent="0.15">
      <c r="A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 customHeight="1" x14ac:dyDescent="0.15">
      <c r="A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 customHeight="1" x14ac:dyDescent="0.15">
      <c r="A108" s="2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 customHeight="1" x14ac:dyDescent="0.15">
      <c r="A109" s="2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5" spans="49:56" ht="12.75" customHeight="1" x14ac:dyDescent="0.15">
      <c r="AW115" s="37"/>
      <c r="AX115" s="37"/>
      <c r="AY115" s="37"/>
      <c r="AZ115" s="37"/>
      <c r="BA115" s="37"/>
      <c r="BB115" s="37"/>
      <c r="BC115" s="37"/>
      <c r="BD115" s="37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8">
    <mergeCell ref="A9:A11"/>
    <mergeCell ref="H2:I2"/>
    <mergeCell ref="C2:F3"/>
    <mergeCell ref="C5:F5"/>
    <mergeCell ref="C4:F4"/>
    <mergeCell ref="B7:D7"/>
    <mergeCell ref="BC9:BD9"/>
    <mergeCell ref="BA9:BB9"/>
    <mergeCell ref="AJ7:AM7"/>
    <mergeCell ref="H10:I10"/>
    <mergeCell ref="F10:G10"/>
    <mergeCell ref="D9:G9"/>
    <mergeCell ref="H9:K9"/>
    <mergeCell ref="AT9:AU9"/>
    <mergeCell ref="AF8:AM8"/>
    <mergeCell ref="AF9:AI9"/>
    <mergeCell ref="AJ9:AM9"/>
    <mergeCell ref="AR9:AS9"/>
    <mergeCell ref="AJ10:AK10"/>
    <mergeCell ref="AL10:AM10"/>
    <mergeCell ref="J10:K10"/>
    <mergeCell ref="D10:E10"/>
    <mergeCell ref="A80:K80"/>
    <mergeCell ref="A79:K79"/>
    <mergeCell ref="AO5:AU6"/>
    <mergeCell ref="AX2:BA5"/>
    <mergeCell ref="I7:K7"/>
    <mergeCell ref="C9:C11"/>
    <mergeCell ref="AF10:AG10"/>
    <mergeCell ref="AH10:AI10"/>
    <mergeCell ref="G4:K4"/>
    <mergeCell ref="H6:K6"/>
    <mergeCell ref="B8:D8"/>
    <mergeCell ref="L9:O9"/>
    <mergeCell ref="P9:S9"/>
    <mergeCell ref="T9:W9"/>
    <mergeCell ref="X9:AA9"/>
    <mergeCell ref="I5:K5"/>
  </mergeCells>
  <phoneticPr fontId="0" type="noConversion"/>
  <conditionalFormatting sqref="AF12:AM79">
    <cfRule type="cellIs" dxfId="5" priority="1" operator="equal">
      <formula>"Error"</formula>
    </cfRule>
  </conditionalFormatting>
  <conditionalFormatting sqref="AT12:AU79">
    <cfRule type="cellIs" dxfId="4" priority="7" stopIfTrue="1" operator="lessThan">
      <formula>0</formula>
    </cfRule>
  </conditionalFormatting>
  <conditionalFormatting sqref="BA12:BD79">
    <cfRule type="cellIs" dxfId="3" priority="27" stopIfTrue="1" operator="equal">
      <formula>#REF!</formula>
    </cfRule>
    <cfRule type="cellIs" dxfId="2" priority="28" stopIfTrue="1" operator="equal">
      <formula>#REF!</formula>
    </cfRule>
    <cfRule type="cellIs" dxfId="1" priority="29" stopIfTrue="1" operator="equal">
      <formula>#REF!</formula>
    </cfRule>
  </conditionalFormatting>
  <hyperlinks>
    <hyperlink ref="A80" r:id="rId2" display="1 Glulam, CLT and I Beams are classified as secondary wood products but for ease of reporting are included here https://www.fao.org/3/cb8216en/cb8216en.pdf" xr:uid="{00000000-0004-0000-05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1" max="1048575" man="1"/>
    <brk id="39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CCFFCC"/>
  </sheetPr>
  <dimension ref="A1:W66"/>
  <sheetViews>
    <sheetView showGridLines="0" zoomScaleNormal="100" zoomScaleSheetLayoutView="100" workbookViewId="0">
      <selection activeCell="B50" sqref="B50"/>
    </sheetView>
  </sheetViews>
  <sheetFormatPr baseColWidth="10" defaultColWidth="9.5" defaultRowHeight="12.75" customHeight="1" x14ac:dyDescent="0.15"/>
  <cols>
    <col min="1" max="1" width="11.1640625" style="145" customWidth="1"/>
    <col min="2" max="2" width="83.33203125" style="2" customWidth="1"/>
    <col min="3" max="6" width="15.1640625" style="2" customWidth="1"/>
    <col min="7" max="10" width="6.33203125" style="5" customWidth="1"/>
    <col min="11" max="13" width="8" style="5" customWidth="1"/>
    <col min="14" max="14" width="8.6640625" style="5" customWidth="1"/>
    <col min="15" max="15" width="2.5" style="2" customWidth="1"/>
    <col min="16" max="16" width="12.5" style="5" customWidth="1"/>
    <col min="17" max="17" width="51.6640625" style="5" customWidth="1"/>
    <col min="18" max="21" width="11.6640625" style="5" customWidth="1"/>
    <col min="22" max="16384" width="9.5" style="2"/>
  </cols>
  <sheetData>
    <row r="1" spans="1:21" s="18" customFormat="1" ht="12.75" customHeight="1" thickBot="1" x14ac:dyDescent="0.2">
      <c r="A1" s="147"/>
      <c r="B1" s="112"/>
      <c r="D1" s="18">
        <v>62</v>
      </c>
      <c r="E1" s="18">
        <v>91</v>
      </c>
      <c r="F1" s="18">
        <v>91</v>
      </c>
      <c r="G1" s="5"/>
      <c r="H1" s="5"/>
      <c r="I1" s="5"/>
      <c r="J1" s="5"/>
      <c r="K1" s="5"/>
      <c r="L1" s="5"/>
      <c r="M1" s="5"/>
      <c r="N1" s="5"/>
      <c r="P1" s="112"/>
      <c r="Q1" s="112"/>
      <c r="R1" s="112"/>
      <c r="S1" s="112"/>
      <c r="T1" s="112"/>
      <c r="U1" s="112"/>
    </row>
    <row r="2" spans="1:21" ht="17" customHeight="1" x14ac:dyDescent="0.15">
      <c r="A2" s="6"/>
      <c r="B2" s="179"/>
      <c r="C2" s="4"/>
      <c r="D2" s="853" t="s">
        <v>355</v>
      </c>
      <c r="E2" s="593"/>
      <c r="F2" s="594" t="s">
        <v>356</v>
      </c>
      <c r="G2" s="2"/>
      <c r="H2" s="2"/>
      <c r="I2" s="2"/>
      <c r="J2" s="2"/>
      <c r="K2" s="2"/>
      <c r="L2" s="2"/>
      <c r="M2" s="2"/>
      <c r="N2" s="2"/>
      <c r="O2" s="90"/>
      <c r="S2" s="180"/>
      <c r="T2" s="50"/>
    </row>
    <row r="3" spans="1:21" ht="17" customHeight="1" x14ac:dyDescent="0.15">
      <c r="A3" s="126"/>
      <c r="B3" s="5"/>
      <c r="C3" s="5"/>
      <c r="D3" s="590" t="s">
        <v>357</v>
      </c>
      <c r="E3" s="591"/>
      <c r="F3" s="595"/>
      <c r="G3" s="2"/>
      <c r="H3" s="2"/>
      <c r="I3" s="2"/>
      <c r="J3" s="2"/>
      <c r="K3" s="2"/>
      <c r="L3" s="2"/>
      <c r="M3" s="2"/>
      <c r="N3" s="2"/>
      <c r="O3" s="92"/>
      <c r="Q3" s="182"/>
      <c r="R3" s="381"/>
      <c r="S3" s="382"/>
    </row>
    <row r="4" spans="1:21" ht="17" customHeight="1" x14ac:dyDescent="0.15">
      <c r="A4" s="126"/>
      <c r="B4" s="5"/>
      <c r="C4" s="181"/>
      <c r="D4" s="590" t="s">
        <v>358</v>
      </c>
      <c r="E4" s="591"/>
      <c r="F4" s="595"/>
      <c r="G4" s="2"/>
      <c r="H4" s="2"/>
      <c r="I4" s="2"/>
      <c r="J4" s="2"/>
      <c r="K4" s="2"/>
      <c r="L4" s="2"/>
      <c r="M4" s="2"/>
      <c r="N4" s="2"/>
      <c r="O4" s="92"/>
    </row>
    <row r="5" spans="1:21" ht="17" customHeight="1" x14ac:dyDescent="0.15">
      <c r="A5" s="126"/>
      <c r="B5" s="5"/>
      <c r="C5" s="5"/>
      <c r="D5" s="590" t="s">
        <v>359</v>
      </c>
      <c r="E5" s="591"/>
      <c r="F5" s="595"/>
      <c r="G5" s="2"/>
      <c r="H5" s="2"/>
      <c r="I5" s="2"/>
      <c r="J5" s="2"/>
      <c r="K5" s="2"/>
      <c r="L5" s="2"/>
      <c r="M5" s="2"/>
      <c r="N5" s="2"/>
      <c r="O5" s="93"/>
    </row>
    <row r="6" spans="1:21" ht="17" customHeight="1" x14ac:dyDescent="0.15">
      <c r="A6" s="126"/>
      <c r="B6" s="1566" t="s">
        <v>529</v>
      </c>
      <c r="C6" s="1567"/>
      <c r="D6" s="1488"/>
      <c r="E6" s="1508"/>
      <c r="F6" s="1521"/>
      <c r="G6" s="2"/>
      <c r="H6" s="2"/>
      <c r="I6" s="2"/>
      <c r="J6" s="2"/>
      <c r="K6" s="2"/>
      <c r="L6" s="2"/>
      <c r="M6" s="2"/>
      <c r="N6" s="2"/>
      <c r="O6" s="93"/>
    </row>
    <row r="7" spans="1:21" ht="17" customHeight="1" x14ac:dyDescent="0.15">
      <c r="A7" s="126"/>
      <c r="B7" s="1568"/>
      <c r="C7" s="1567"/>
      <c r="D7" s="590"/>
      <c r="E7" s="591"/>
      <c r="F7" s="595"/>
      <c r="G7" s="2"/>
      <c r="H7" s="2"/>
      <c r="I7" s="2"/>
      <c r="J7" s="2"/>
      <c r="K7" s="2"/>
      <c r="L7" s="2"/>
      <c r="M7" s="2"/>
      <c r="N7" s="2"/>
      <c r="O7" s="93"/>
    </row>
    <row r="8" spans="1:21" ht="17" customHeight="1" x14ac:dyDescent="0.15">
      <c r="A8" s="126"/>
      <c r="B8" s="1569" t="s">
        <v>530</v>
      </c>
      <c r="C8" s="1570"/>
      <c r="D8" s="590" t="s">
        <v>363</v>
      </c>
      <c r="E8" s="1514"/>
      <c r="F8" s="1515"/>
      <c r="G8" s="2"/>
      <c r="H8" s="2"/>
      <c r="I8" s="2"/>
      <c r="J8" s="2"/>
      <c r="K8" s="2"/>
      <c r="L8" s="2"/>
      <c r="M8" s="2"/>
      <c r="N8" s="2"/>
      <c r="O8" s="93"/>
    </row>
    <row r="9" spans="1:21" ht="21" customHeight="1" x14ac:dyDescent="0.15">
      <c r="A9" s="126"/>
      <c r="B9" s="1571" t="s">
        <v>482</v>
      </c>
      <c r="C9" s="1571"/>
      <c r="D9" s="590" t="s">
        <v>367</v>
      </c>
      <c r="E9" s="1514"/>
      <c r="F9" s="1515"/>
      <c r="G9" s="2"/>
      <c r="H9" s="2"/>
      <c r="I9" s="2"/>
      <c r="J9" s="2"/>
      <c r="K9" s="2"/>
      <c r="L9" s="2"/>
      <c r="M9" s="2"/>
      <c r="N9" s="2"/>
      <c r="O9" s="93"/>
    </row>
    <row r="10" spans="1:21" ht="17" customHeight="1" x14ac:dyDescent="0.15">
      <c r="A10" s="126"/>
      <c r="B10" s="182"/>
      <c r="C10" s="182"/>
      <c r="D10" s="183"/>
      <c r="E10" s="184"/>
      <c r="F10" s="185"/>
      <c r="G10" s="2"/>
      <c r="H10" s="2"/>
      <c r="I10" s="2"/>
      <c r="J10" s="2"/>
      <c r="K10" s="2"/>
      <c r="L10" s="2"/>
      <c r="M10" s="2"/>
      <c r="N10" s="2"/>
      <c r="O10" s="93"/>
      <c r="Q10" s="1502" t="s">
        <v>364</v>
      </c>
    </row>
    <row r="11" spans="1:21" ht="15.75" customHeight="1" x14ac:dyDescent="0.2">
      <c r="A11" s="126"/>
      <c r="B11" s="383"/>
      <c r="C11" s="91"/>
      <c r="D11" s="77"/>
      <c r="E11" s="85" t="s">
        <v>6</v>
      </c>
      <c r="F11" s="186"/>
      <c r="G11" s="90"/>
      <c r="H11" s="90"/>
      <c r="I11" s="90"/>
      <c r="J11" s="90"/>
      <c r="K11" s="90"/>
      <c r="L11" s="90"/>
      <c r="M11" s="90"/>
      <c r="N11" s="90"/>
      <c r="O11" s="93"/>
      <c r="Q11" s="1502"/>
      <c r="R11" s="1574" t="s">
        <v>365</v>
      </c>
      <c r="S11" s="1574"/>
    </row>
    <row r="12" spans="1:21" ht="17" customHeight="1" thickBot="1" x14ac:dyDescent="0.2">
      <c r="A12" s="128"/>
      <c r="B12" s="387" t="s">
        <v>531</v>
      </c>
      <c r="C12" s="385"/>
      <c r="D12" s="384"/>
      <c r="E12" s="5"/>
      <c r="F12" s="187"/>
      <c r="G12" s="857" t="s">
        <v>368</v>
      </c>
      <c r="H12" s="858" t="s">
        <v>368</v>
      </c>
      <c r="I12" s="858" t="s">
        <v>368</v>
      </c>
      <c r="J12" s="858" t="s">
        <v>368</v>
      </c>
      <c r="K12" s="858" t="s">
        <v>489</v>
      </c>
      <c r="L12" s="858" t="s">
        <v>489</v>
      </c>
      <c r="M12" s="858" t="s">
        <v>489</v>
      </c>
      <c r="N12" s="859" t="s">
        <v>489</v>
      </c>
      <c r="O12" s="93"/>
    </row>
    <row r="13" spans="1:21" s="95" customFormat="1" ht="17.75" customHeight="1" x14ac:dyDescent="0.2">
      <c r="A13" s="188" t="s">
        <v>370</v>
      </c>
      <c r="B13" s="188" t="s">
        <v>371</v>
      </c>
      <c r="C13" s="1538" t="s">
        <v>532</v>
      </c>
      <c r="D13" s="1544"/>
      <c r="E13" s="1538" t="s">
        <v>533</v>
      </c>
      <c r="F13" s="1545"/>
      <c r="G13" s="1576" t="s">
        <v>492</v>
      </c>
      <c r="H13" s="1577"/>
      <c r="I13" s="1578" t="s">
        <v>493</v>
      </c>
      <c r="J13" s="1579"/>
      <c r="K13" s="1578" t="s">
        <v>492</v>
      </c>
      <c r="L13" s="1579"/>
      <c r="M13" s="1578" t="s">
        <v>493</v>
      </c>
      <c r="N13" s="1580"/>
      <c r="O13" s="90"/>
      <c r="P13" s="52" t="s">
        <v>370</v>
      </c>
      <c r="Q13" s="53" t="str">
        <f>B13</f>
        <v>Товар</v>
      </c>
      <c r="R13" s="1572" t="str">
        <f>C13</f>
        <v>И М П О Р Т  СТОИМОСТЬ</v>
      </c>
      <c r="S13" s="1575"/>
      <c r="T13" s="1572" t="str">
        <f>E13</f>
        <v>Э К С П О Р Т   СТОИМОСТЬ</v>
      </c>
      <c r="U13" s="1573"/>
    </row>
    <row r="14" spans="1:21" ht="20.25" customHeight="1" x14ac:dyDescent="0.15">
      <c r="A14" s="189" t="s">
        <v>375</v>
      </c>
      <c r="B14" s="189" t="s">
        <v>6</v>
      </c>
      <c r="C14" s="190">
        <v>2022</v>
      </c>
      <c r="D14" s="190">
        <f>C14+1</f>
        <v>2023</v>
      </c>
      <c r="E14" s="190">
        <f>C14</f>
        <v>2022</v>
      </c>
      <c r="F14" s="191">
        <f>D14</f>
        <v>2023</v>
      </c>
      <c r="G14" s="1271">
        <f>C14</f>
        <v>2022</v>
      </c>
      <c r="H14" s="807">
        <f>D14</f>
        <v>2023</v>
      </c>
      <c r="I14" s="1272">
        <f>C14</f>
        <v>2022</v>
      </c>
      <c r="J14" s="807">
        <f>D14</f>
        <v>2023</v>
      </c>
      <c r="K14" s="1272">
        <f>C14</f>
        <v>2022</v>
      </c>
      <c r="L14" s="807">
        <f>D14</f>
        <v>2023</v>
      </c>
      <c r="M14" s="1272">
        <f>C14</f>
        <v>2022</v>
      </c>
      <c r="N14" s="807">
        <f>D14</f>
        <v>2023</v>
      </c>
      <c r="P14" s="1" t="s">
        <v>375</v>
      </c>
      <c r="Q14" s="192"/>
      <c r="R14" s="25">
        <f>C14</f>
        <v>2022</v>
      </c>
      <c r="S14" s="25">
        <f>D14</f>
        <v>2023</v>
      </c>
      <c r="T14" s="25">
        <f>E14</f>
        <v>2022</v>
      </c>
      <c r="U14" s="54">
        <f>F14</f>
        <v>2023</v>
      </c>
    </row>
    <row r="15" spans="1:21" ht="21.75" customHeight="1" x14ac:dyDescent="0.15">
      <c r="A15" s="274">
        <v>13</v>
      </c>
      <c r="B15" s="279" t="s">
        <v>530</v>
      </c>
      <c r="C15" s="581"/>
      <c r="D15" s="581"/>
      <c r="E15" s="581"/>
      <c r="F15" s="582"/>
      <c r="G15" s="799"/>
      <c r="H15" s="799"/>
      <c r="I15" s="799"/>
      <c r="J15" s="799"/>
      <c r="K15" s="799"/>
      <c r="L15" s="799"/>
      <c r="M15" s="799"/>
      <c r="N15" s="800"/>
      <c r="P15" s="801">
        <f t="shared" ref="P15:Q34" si="0">A15</f>
        <v>13</v>
      </c>
      <c r="Q15" s="802" t="str">
        <f t="shared" si="0"/>
        <v>ИЗДЕЛИЯ ИЗ ДРЕВЕСИНЫ, ПРОШЕДШИЕ ВТОРИЧНУЮ ОБРАБОТКУ</v>
      </c>
      <c r="R15" s="909"/>
      <c r="S15" s="909"/>
      <c r="T15" s="909"/>
      <c r="U15" s="910"/>
    </row>
    <row r="16" spans="1:21" s="3" customFormat="1" ht="21.75" customHeight="1" x14ac:dyDescent="0.15">
      <c r="A16" s="193">
        <v>13.1</v>
      </c>
      <c r="B16" s="194" t="s">
        <v>534</v>
      </c>
      <c r="C16" s="303"/>
      <c r="D16" s="310"/>
      <c r="E16" s="311"/>
      <c r="F16" s="312"/>
      <c r="G16" s="100"/>
      <c r="H16" s="100"/>
      <c r="I16" s="100"/>
      <c r="J16" s="100"/>
      <c r="K16" s="100"/>
      <c r="L16" s="100"/>
      <c r="M16" s="100"/>
      <c r="N16" s="100"/>
      <c r="P16" s="195">
        <f t="shared" si="0"/>
        <v>13.1</v>
      </c>
      <c r="Q16" s="575" t="str">
        <f t="shared" si="0"/>
        <v>ПИЛОМАТЕРИАЛЫ, ПРОШЕДШИЕ ДОПОЛНИТЕЛЬНУЮ ОБРАБОТКУ</v>
      </c>
      <c r="R16" s="286">
        <f>C16-(C17+C18)</f>
        <v>0</v>
      </c>
      <c r="S16" s="286">
        <f t="shared" ref="S16:U16" si="1">D16-(D17+D18)</f>
        <v>0</v>
      </c>
      <c r="T16" s="286">
        <f t="shared" si="1"/>
        <v>0</v>
      </c>
      <c r="U16" s="616">
        <f t="shared" si="1"/>
        <v>0</v>
      </c>
    </row>
    <row r="17" spans="1:21" s="3" customFormat="1" ht="21.75" customHeight="1" x14ac:dyDescent="0.15">
      <c r="A17" s="193" t="s">
        <v>535</v>
      </c>
      <c r="B17" s="196" t="s">
        <v>390</v>
      </c>
      <c r="C17" s="313"/>
      <c r="D17" s="313"/>
      <c r="E17" s="314"/>
      <c r="F17" s="315"/>
      <c r="G17" s="100"/>
      <c r="H17" s="100"/>
      <c r="I17" s="100"/>
      <c r="J17" s="100"/>
      <c r="K17" s="100"/>
      <c r="L17" s="100"/>
      <c r="M17" s="100"/>
      <c r="N17" s="100"/>
      <c r="P17" s="195" t="str">
        <f t="shared" si="0"/>
        <v>13.1.C</v>
      </c>
      <c r="Q17" s="576" t="str">
        <f t="shared" si="0"/>
        <v>Хвойные породы</v>
      </c>
      <c r="R17" s="287" t="s">
        <v>6</v>
      </c>
      <c r="S17" s="287" t="s">
        <v>6</v>
      </c>
      <c r="T17" s="287" t="s">
        <v>6</v>
      </c>
      <c r="U17" s="617" t="s">
        <v>6</v>
      </c>
    </row>
    <row r="18" spans="1:21" s="3" customFormat="1" ht="21.75" customHeight="1" x14ac:dyDescent="0.15">
      <c r="A18" s="193" t="s">
        <v>536</v>
      </c>
      <c r="B18" s="196" t="s">
        <v>392</v>
      </c>
      <c r="C18" s="316"/>
      <c r="D18" s="316"/>
      <c r="E18" s="311"/>
      <c r="F18" s="312"/>
      <c r="G18" s="100"/>
      <c r="H18" s="100"/>
      <c r="I18" s="100"/>
      <c r="J18" s="100"/>
      <c r="K18" s="100"/>
      <c r="L18" s="100"/>
      <c r="M18" s="100"/>
      <c r="N18" s="100"/>
      <c r="P18" s="195" t="str">
        <f t="shared" si="0"/>
        <v>13.1.NC</v>
      </c>
      <c r="Q18" s="576" t="str">
        <f t="shared" si="0"/>
        <v>Лиственные породы</v>
      </c>
      <c r="R18" s="287" t="s">
        <v>6</v>
      </c>
      <c r="S18" s="287" t="s">
        <v>6</v>
      </c>
      <c r="T18" s="287" t="s">
        <v>6</v>
      </c>
      <c r="U18" s="617" t="s">
        <v>6</v>
      </c>
    </row>
    <row r="19" spans="1:21" s="3" customFormat="1" ht="21.75" customHeight="1" x14ac:dyDescent="0.15">
      <c r="A19" s="197" t="s">
        <v>537</v>
      </c>
      <c r="B19" s="198" t="s">
        <v>398</v>
      </c>
      <c r="C19" s="310"/>
      <c r="D19" s="310"/>
      <c r="E19" s="311"/>
      <c r="F19" s="312"/>
      <c r="G19" s="100"/>
      <c r="H19" s="100"/>
      <c r="I19" s="100"/>
      <c r="J19" s="100"/>
      <c r="K19" s="100"/>
      <c r="L19" s="100"/>
      <c r="M19" s="100"/>
      <c r="N19" s="100"/>
      <c r="P19" s="195" t="str">
        <f t="shared" si="0"/>
        <v>13.1.NC.T</v>
      </c>
      <c r="Q19" s="557" t="str">
        <f t="shared" si="0"/>
        <v>в том числе тропические породы</v>
      </c>
      <c r="R19" s="288"/>
      <c r="S19" s="288"/>
      <c r="T19" s="288"/>
      <c r="U19" s="618"/>
    </row>
    <row r="20" spans="1:21" s="3" customFormat="1" ht="21.75" customHeight="1" x14ac:dyDescent="0.15">
      <c r="A20" s="193">
        <v>13.2</v>
      </c>
      <c r="B20" s="199" t="s">
        <v>538</v>
      </c>
      <c r="C20" s="314"/>
      <c r="D20" s="310"/>
      <c r="E20" s="314"/>
      <c r="F20" s="312"/>
      <c r="G20" s="100"/>
      <c r="H20" s="100"/>
      <c r="I20" s="100"/>
      <c r="J20" s="100"/>
      <c r="K20" s="100"/>
      <c r="L20" s="100"/>
      <c r="M20" s="100"/>
      <c r="N20" s="100"/>
      <c r="P20" s="195">
        <f t="shared" si="0"/>
        <v>13.2</v>
      </c>
      <c r="Q20" s="577" t="str">
        <f t="shared" si="0"/>
        <v>ДЕРЕВЯННАЯ ТАРА</v>
      </c>
      <c r="R20" s="287"/>
      <c r="S20" s="287"/>
      <c r="T20" s="287"/>
      <c r="U20" s="617"/>
    </row>
    <row r="21" spans="1:21" s="3" customFormat="1" ht="21.75" customHeight="1" x14ac:dyDescent="0.15">
      <c r="A21" s="197">
        <v>13.3</v>
      </c>
      <c r="B21" s="24" t="s">
        <v>539</v>
      </c>
      <c r="C21" s="314"/>
      <c r="D21" s="310"/>
      <c r="E21" s="314"/>
      <c r="F21" s="312"/>
      <c r="G21" s="100"/>
      <c r="H21" s="100"/>
      <c r="I21" s="100"/>
      <c r="J21" s="100"/>
      <c r="K21" s="100"/>
      <c r="L21" s="100"/>
      <c r="M21" s="100"/>
      <c r="N21" s="100"/>
      <c r="P21" s="195">
        <f t="shared" si="0"/>
        <v>13.3</v>
      </c>
      <c r="Q21" s="577" t="str">
        <f t="shared" si="0"/>
        <v>ИЗДЕЛИЯ ИЗ ДРЕВЕСИНЫ БЫТОВОГО/ДЕКОРАТИВНОГО НАЗНАЧЕНИЯ</v>
      </c>
      <c r="R21" s="287"/>
      <c r="S21" s="287"/>
      <c r="T21" s="287"/>
      <c r="U21" s="617"/>
    </row>
    <row r="22" spans="1:21" s="3" customFormat="1" ht="21.75" customHeight="1" x14ac:dyDescent="0.15">
      <c r="A22" s="193">
        <v>13.4</v>
      </c>
      <c r="B22" s="199" t="s">
        <v>540</v>
      </c>
      <c r="C22" s="314"/>
      <c r="D22" s="310"/>
      <c r="E22" s="314"/>
      <c r="F22" s="312"/>
      <c r="G22" s="100"/>
      <c r="H22" s="100"/>
      <c r="I22" s="100"/>
      <c r="J22" s="100"/>
      <c r="K22" s="100"/>
      <c r="L22" s="100"/>
      <c r="M22" s="100"/>
      <c r="N22" s="100"/>
      <c r="P22" s="195">
        <f t="shared" si="0"/>
        <v>13.4</v>
      </c>
      <c r="Q22" s="577" t="str">
        <f t="shared" si="0"/>
        <v>ПЛОТНИЧНЫЕ И СТОЛЯРНЫЕ СТРОИТЕЛЬНЫЕ ДЕРЕВЯННЫЕ ИЗДЕЛИЯ1</v>
      </c>
      <c r="R22" s="287"/>
      <c r="S22" s="287"/>
      <c r="T22" s="287"/>
      <c r="U22" s="617"/>
    </row>
    <row r="23" spans="1:21" s="3" customFormat="1" ht="21.75" customHeight="1" x14ac:dyDescent="0.15">
      <c r="A23" s="193">
        <v>13.5</v>
      </c>
      <c r="B23" s="200" t="s">
        <v>541</v>
      </c>
      <c r="C23" s="314"/>
      <c r="D23" s="310"/>
      <c r="E23" s="314"/>
      <c r="F23" s="312"/>
      <c r="G23" s="100"/>
      <c r="H23" s="100"/>
      <c r="I23" s="100"/>
      <c r="J23" s="100"/>
      <c r="K23" s="100"/>
      <c r="L23" s="100"/>
      <c r="M23" s="100"/>
      <c r="N23" s="100"/>
      <c r="P23" s="195">
        <f t="shared" si="0"/>
        <v>13.5</v>
      </c>
      <c r="Q23" s="577" t="str">
        <f t="shared" si="0"/>
        <v>ДЕРЕВЯННАЯ МЕБЕЛЬ</v>
      </c>
      <c r="R23" s="287"/>
      <c r="S23" s="287"/>
      <c r="T23" s="287"/>
      <c r="U23" s="617"/>
    </row>
    <row r="24" spans="1:21" s="3" customFormat="1" ht="21.75" customHeight="1" x14ac:dyDescent="0.15">
      <c r="A24" s="193">
        <v>13.6</v>
      </c>
      <c r="B24" s="201" t="s">
        <v>542</v>
      </c>
      <c r="C24" s="311"/>
      <c r="D24" s="310"/>
      <c r="E24" s="311"/>
      <c r="F24" s="312"/>
      <c r="G24" s="100"/>
      <c r="H24" s="100"/>
      <c r="I24" s="100"/>
      <c r="J24" s="100"/>
      <c r="K24" s="100"/>
      <c r="L24" s="100"/>
      <c r="M24" s="100"/>
      <c r="N24" s="100"/>
      <c r="P24" s="195">
        <f t="shared" si="0"/>
        <v>13.6</v>
      </c>
      <c r="Q24" s="577" t="str">
        <f t="shared" si="0"/>
        <v>СБОРНЫЕ СТРОИТЕЛЬНЫЕ КОНСТРУКЦИИ ИЗ ДРЕВЕСИНЫ</v>
      </c>
      <c r="R24" s="287"/>
      <c r="S24" s="287"/>
      <c r="T24" s="287"/>
      <c r="U24" s="617"/>
    </row>
    <row r="25" spans="1:21" s="3" customFormat="1" ht="21.75" customHeight="1" x14ac:dyDescent="0.15">
      <c r="A25" s="197">
        <v>13.7</v>
      </c>
      <c r="B25" s="202" t="s">
        <v>543</v>
      </c>
      <c r="C25" s="314"/>
      <c r="D25" s="310"/>
      <c r="E25" s="314"/>
      <c r="F25" s="312"/>
      <c r="G25" s="100"/>
      <c r="H25" s="100"/>
      <c r="I25" s="100"/>
      <c r="J25" s="100"/>
      <c r="K25" s="100"/>
      <c r="L25" s="100"/>
      <c r="M25" s="100"/>
      <c r="N25" s="100"/>
      <c r="P25" s="195">
        <f>A25</f>
        <v>13.7</v>
      </c>
      <c r="Q25" s="577" t="str">
        <f>B25</f>
        <v>ПРОЧИЕ ГОТОВЫЕ ДЕРЕВЯННЫЕ ИЗДЕЛИЯ</v>
      </c>
      <c r="R25" s="287"/>
      <c r="S25" s="287"/>
      <c r="T25" s="287"/>
      <c r="U25" s="617"/>
    </row>
    <row r="26" spans="1:21" s="3" customFormat="1" ht="21.75" customHeight="1" x14ac:dyDescent="0.15">
      <c r="A26" s="275">
        <v>14</v>
      </c>
      <c r="B26" s="279" t="s">
        <v>544</v>
      </c>
      <c r="C26" s="581"/>
      <c r="D26" s="581"/>
      <c r="E26" s="581"/>
      <c r="F26" s="582"/>
      <c r="G26" s="799"/>
      <c r="H26" s="799"/>
      <c r="I26" s="799"/>
      <c r="J26" s="799"/>
      <c r="K26" s="799"/>
      <c r="L26" s="799"/>
      <c r="M26" s="799"/>
      <c r="N26" s="278"/>
      <c r="P26" s="274">
        <f t="shared" si="0"/>
        <v>14</v>
      </c>
      <c r="Q26" s="802" t="str">
        <f t="shared" si="0"/>
        <v>БУМАЖНЫЕ ИЗДЕЛИЯ ВТОРИЧНОЙ ОБРАБОТКИ</v>
      </c>
      <c r="R26" s="911"/>
      <c r="S26" s="911"/>
      <c r="T26" s="911"/>
      <c r="U26" s="912"/>
    </row>
    <row r="27" spans="1:21" s="3" customFormat="1" ht="21.75" customHeight="1" x14ac:dyDescent="0.15">
      <c r="A27" s="193">
        <v>14.1</v>
      </c>
      <c r="B27" s="851" t="s">
        <v>545</v>
      </c>
      <c r="C27" s="311"/>
      <c r="D27" s="310"/>
      <c r="E27" s="311"/>
      <c r="F27" s="312"/>
      <c r="G27" s="100"/>
      <c r="H27" s="100"/>
      <c r="I27" s="100"/>
      <c r="J27" s="100"/>
      <c r="K27" s="100"/>
      <c r="L27" s="100"/>
      <c r="M27" s="100"/>
      <c r="N27" s="100"/>
      <c r="P27" s="195">
        <f t="shared" si="0"/>
        <v>14.1</v>
      </c>
      <c r="Q27" s="915" t="str">
        <f t="shared" si="0"/>
        <v>МНОГОСЛОЙНЫЕ БУМАГА И КАРТОН</v>
      </c>
      <c r="R27" s="287"/>
      <c r="S27" s="287"/>
      <c r="T27" s="287"/>
      <c r="U27" s="916"/>
    </row>
    <row r="28" spans="1:21" s="3" customFormat="1" ht="29" customHeight="1" x14ac:dyDescent="0.15">
      <c r="A28" s="193">
        <v>14.2</v>
      </c>
      <c r="B28" s="711" t="s">
        <v>546</v>
      </c>
      <c r="C28" s="311"/>
      <c r="D28" s="310"/>
      <c r="E28" s="311"/>
      <c r="F28" s="312"/>
      <c r="G28" s="100"/>
      <c r="H28" s="100"/>
      <c r="I28" s="100"/>
      <c r="J28" s="100"/>
      <c r="K28" s="100"/>
      <c r="L28" s="100"/>
      <c r="M28" s="100"/>
      <c r="N28" s="100"/>
      <c r="P28" s="195">
        <f t="shared" si="0"/>
        <v>14.2</v>
      </c>
      <c r="Q28" s="575" t="str">
        <f t="shared" si="0"/>
        <v>ИЗДЕЛИЯ ИЗ БУМАГИ И ЦЕЛЛЮЛОЗНОЙ МАССЫ СО СПЕЦИАЛЬНЫМ ПОКРЫТИЕМ</v>
      </c>
      <c r="R28" s="913"/>
      <c r="S28" s="287"/>
      <c r="T28" s="287"/>
      <c r="U28" s="617"/>
    </row>
    <row r="29" spans="1:21" s="3" customFormat="1" ht="21.75" customHeight="1" x14ac:dyDescent="0.15">
      <c r="A29" s="193">
        <v>14.3</v>
      </c>
      <c r="B29" s="852" t="s">
        <v>547</v>
      </c>
      <c r="C29" s="317"/>
      <c r="D29" s="310"/>
      <c r="E29" s="317"/>
      <c r="F29" s="312"/>
      <c r="G29" s="100"/>
      <c r="H29" s="100"/>
      <c r="I29" s="100"/>
      <c r="J29" s="100"/>
      <c r="K29" s="100"/>
      <c r="L29" s="100"/>
      <c r="M29" s="100"/>
      <c r="N29" s="100"/>
      <c r="P29" s="195">
        <f t="shared" si="0"/>
        <v>14.3</v>
      </c>
      <c r="Q29" s="575" t="str">
        <f t="shared" si="0"/>
        <v>БЫТОВАЯ И ГИГИЕНИЧЕСКАЯ БУМАГА, ГОТОВАЯ К ИСПОЛЬЗОВАНИЮ</v>
      </c>
      <c r="R29" s="913"/>
      <c r="S29" s="287"/>
      <c r="T29" s="287"/>
      <c r="U29" s="617"/>
    </row>
    <row r="30" spans="1:21" s="3" customFormat="1" ht="21.75" customHeight="1" x14ac:dyDescent="0.15">
      <c r="A30" s="193">
        <v>14.4</v>
      </c>
      <c r="B30" s="851" t="s">
        <v>548</v>
      </c>
      <c r="C30" s="311"/>
      <c r="D30" s="310"/>
      <c r="E30" s="311"/>
      <c r="F30" s="312"/>
      <c r="G30" s="100"/>
      <c r="H30" s="100"/>
      <c r="I30" s="100"/>
      <c r="J30" s="100"/>
      <c r="K30" s="100"/>
      <c r="L30" s="100"/>
      <c r="M30" s="100"/>
      <c r="N30" s="100"/>
      <c r="P30" s="195">
        <f t="shared" si="0"/>
        <v>14.4</v>
      </c>
      <c r="Q30" s="578" t="str">
        <f t="shared" si="0"/>
        <v>УПАКОВОЧНЫЕ КОРОБКИ, ЯЩИКИ И Т.Д.</v>
      </c>
      <c r="R30" s="914"/>
      <c r="S30" s="288"/>
      <c r="T30" s="288"/>
      <c r="U30" s="618"/>
    </row>
    <row r="31" spans="1:21" s="3" customFormat="1" ht="21.75" customHeight="1" x14ac:dyDescent="0.15">
      <c r="A31" s="203">
        <v>14.5</v>
      </c>
      <c r="B31" s="204" t="s">
        <v>549</v>
      </c>
      <c r="C31" s="311"/>
      <c r="D31" s="310"/>
      <c r="E31" s="311"/>
      <c r="F31" s="312"/>
      <c r="G31" s="100"/>
      <c r="H31" s="100"/>
      <c r="I31" s="100"/>
      <c r="J31" s="100"/>
      <c r="K31" s="100"/>
      <c r="L31" s="100"/>
      <c r="M31" s="100"/>
      <c r="N31" s="100"/>
      <c r="P31" s="195">
        <f t="shared" si="0"/>
        <v>14.5</v>
      </c>
      <c r="Q31" s="579" t="str">
        <f t="shared" si="0"/>
        <v>ПРОЧИЕ ИЗДЕЛИЯ ИЗ БУМАГИ И КАРТОНА, ГОТОВЫЕ К ИСПОЛЬЗОВАНИЮ</v>
      </c>
      <c r="R31" s="287">
        <f>C31-(C32+C33+C34)</f>
        <v>0</v>
      </c>
      <c r="S31" s="287">
        <f t="shared" ref="S31:U31" si="2">D31-(D32+D33+D34)</f>
        <v>0</v>
      </c>
      <c r="T31" s="287">
        <f t="shared" si="2"/>
        <v>0</v>
      </c>
      <c r="U31" s="617">
        <f t="shared" si="2"/>
        <v>0</v>
      </c>
    </row>
    <row r="32" spans="1:21" s="3" customFormat="1" ht="21.75" customHeight="1" x14ac:dyDescent="0.15">
      <c r="A32" s="193" t="s">
        <v>550</v>
      </c>
      <c r="B32" s="196" t="s">
        <v>551</v>
      </c>
      <c r="C32" s="311"/>
      <c r="D32" s="310"/>
      <c r="E32" s="311"/>
      <c r="F32" s="312"/>
      <c r="G32" s="100"/>
      <c r="H32" s="100"/>
      <c r="I32" s="100"/>
      <c r="J32" s="100"/>
      <c r="K32" s="100"/>
      <c r="L32" s="100"/>
      <c r="M32" s="100"/>
      <c r="N32" s="100"/>
      <c r="P32" s="195" t="str">
        <f t="shared" si="0"/>
        <v>14.5.1</v>
      </c>
      <c r="Q32" s="525" t="str">
        <f t="shared" si="0"/>
        <v>в том числе ПЕЧАТНАЯ И ПИСЧАЯ БУМАГА, ГОТОВАЯ К ИСПОЛЬЗОВАНИЮ</v>
      </c>
      <c r="R32" s="287"/>
      <c r="S32" s="287"/>
      <c r="T32" s="287"/>
      <c r="U32" s="617"/>
    </row>
    <row r="33" spans="1:21" s="3" customFormat="1" ht="21.75" customHeight="1" x14ac:dyDescent="0.15">
      <c r="A33" s="193" t="s">
        <v>552</v>
      </c>
      <c r="B33" s="196" t="s">
        <v>553</v>
      </c>
      <c r="C33" s="311"/>
      <c r="D33" s="310"/>
      <c r="E33" s="311"/>
      <c r="F33" s="312"/>
      <c r="G33" s="100"/>
      <c r="H33" s="100"/>
      <c r="I33" s="100"/>
      <c r="J33" s="100"/>
      <c r="K33" s="100"/>
      <c r="L33" s="100"/>
      <c r="M33" s="100"/>
      <c r="N33" s="100"/>
      <c r="P33" s="195" t="str">
        <f t="shared" si="0"/>
        <v>14.5.2</v>
      </c>
      <c r="Q33" s="525" t="str">
        <f t="shared" si="0"/>
        <v>в том числе ЛИТЫЕ ИЛИ ПРЕССОВАННЫЕ ИЗДЕЛИЯ ИЗ БУМАЖНОЙ МАССЫ</v>
      </c>
      <c r="R33" s="287"/>
      <c r="S33" s="287"/>
      <c r="T33" s="287"/>
      <c r="U33" s="617"/>
    </row>
    <row r="34" spans="1:21" s="3" customFormat="1" ht="21.75" customHeight="1" thickBot="1" x14ac:dyDescent="0.2">
      <c r="A34" s="205" t="s">
        <v>554</v>
      </c>
      <c r="B34" s="206" t="s">
        <v>555</v>
      </c>
      <c r="C34" s="318"/>
      <c r="D34" s="319"/>
      <c r="E34" s="318"/>
      <c r="F34" s="320"/>
      <c r="G34" s="386"/>
      <c r="H34" s="386"/>
      <c r="I34" s="386"/>
      <c r="J34" s="386"/>
      <c r="K34" s="386"/>
      <c r="L34" s="386"/>
      <c r="M34" s="386"/>
      <c r="N34" s="386"/>
      <c r="P34" s="207" t="str">
        <f t="shared" si="0"/>
        <v>14.5.3</v>
      </c>
      <c r="Q34" s="580" t="str">
        <f t="shared" si="0"/>
        <v>в том числе ФИЛЬТРОВАЛЬНЫЕ БУМАГА И КАРТОН, ГОТОВЫЕ К ИСПОЛЬЗОВАНИЮ</v>
      </c>
      <c r="R34" s="289"/>
      <c r="S34" s="289"/>
      <c r="T34" s="289"/>
      <c r="U34" s="619"/>
    </row>
    <row r="35" spans="1:21" ht="21" customHeight="1" x14ac:dyDescent="0.15">
      <c r="A35" s="1564"/>
      <c r="B35" s="1564"/>
      <c r="C35" s="1564"/>
      <c r="D35" s="1564"/>
      <c r="E35" s="1564"/>
      <c r="F35" s="1564"/>
      <c r="P35" s="29" t="s">
        <v>6</v>
      </c>
    </row>
    <row r="36" spans="1:21" ht="12.75" customHeight="1" x14ac:dyDescent="0.15">
      <c r="A36" s="1565"/>
      <c r="B36" s="1565"/>
      <c r="C36" s="1565"/>
      <c r="D36" s="1565"/>
      <c r="E36" s="1565"/>
      <c r="F36" s="1565"/>
    </row>
    <row r="37" spans="1:21" ht="12.75" customHeight="1" x14ac:dyDescent="0.15">
      <c r="A37" s="1565"/>
      <c r="B37" s="1565"/>
      <c r="C37" s="1565"/>
      <c r="D37" s="1565"/>
      <c r="E37" s="1565"/>
      <c r="F37" s="1565"/>
    </row>
    <row r="38" spans="1:21" ht="12.75" customHeight="1" x14ac:dyDescent="0.15">
      <c r="A38" s="5"/>
      <c r="C38" s="566"/>
    </row>
    <row r="39" spans="1:21" ht="12.75" customHeight="1" x14ac:dyDescent="0.15">
      <c r="A39" s="5"/>
      <c r="C39" s="567"/>
    </row>
    <row r="40" spans="1:21" ht="12.75" customHeight="1" x14ac:dyDescent="0.15">
      <c r="A40" s="5"/>
      <c r="C40" s="568"/>
    </row>
    <row r="41" spans="1:21" ht="12.75" customHeight="1" x14ac:dyDescent="0.15">
      <c r="A41" s="5"/>
      <c r="C41" s="568"/>
    </row>
    <row r="42" spans="1:21" ht="12.75" customHeight="1" x14ac:dyDescent="0.15">
      <c r="A42" s="5"/>
    </row>
    <row r="43" spans="1:21" ht="12.75" customHeight="1" x14ac:dyDescent="0.15">
      <c r="A43" s="5"/>
    </row>
    <row r="47" spans="1:21" ht="12.75" customHeight="1" x14ac:dyDescent="0.15">
      <c r="A47" s="2"/>
      <c r="P47" s="2"/>
      <c r="Q47" s="2"/>
      <c r="R47" s="2"/>
      <c r="S47" s="2"/>
      <c r="T47" s="2"/>
      <c r="U47" s="2"/>
    </row>
    <row r="48" spans="1:21" ht="12.75" customHeight="1" x14ac:dyDescent="0.15">
      <c r="A48" s="2"/>
      <c r="P48" s="2"/>
      <c r="Q48" s="2"/>
      <c r="R48" s="2"/>
      <c r="S48" s="2"/>
      <c r="T48" s="2"/>
      <c r="U48" s="2"/>
    </row>
    <row r="49" spans="1:23" ht="12.75" customHeight="1" x14ac:dyDescent="0.15">
      <c r="A49" s="2"/>
      <c r="P49" s="2"/>
      <c r="Q49" s="2"/>
      <c r="R49" s="2"/>
      <c r="S49" s="2"/>
      <c r="T49" s="2"/>
      <c r="U49" s="2"/>
    </row>
    <row r="50" spans="1:23" ht="12.75" customHeight="1" x14ac:dyDescent="0.15">
      <c r="A50" s="2"/>
      <c r="P50" s="2"/>
      <c r="Q50" s="2"/>
      <c r="R50" s="2"/>
      <c r="S50" s="2"/>
      <c r="T50" s="2"/>
      <c r="U50" s="2"/>
    </row>
    <row r="51" spans="1:23" ht="12.75" customHeight="1" x14ac:dyDescent="0.15">
      <c r="A51" s="2"/>
      <c r="P51" s="2"/>
      <c r="Q51" s="2"/>
      <c r="R51" s="2"/>
      <c r="S51" s="2"/>
      <c r="T51" s="2"/>
      <c r="U51" s="2"/>
    </row>
    <row r="52" spans="1:23" ht="12.75" customHeight="1" x14ac:dyDescent="0.15">
      <c r="A52" s="2"/>
      <c r="P52" s="2"/>
      <c r="Q52" s="2"/>
      <c r="R52" s="2"/>
      <c r="S52" s="2"/>
      <c r="T52" s="2"/>
      <c r="U52" s="2"/>
    </row>
    <row r="53" spans="1:23" ht="12.75" customHeight="1" x14ac:dyDescent="0.15">
      <c r="A53" s="2"/>
      <c r="P53" s="2"/>
      <c r="Q53" s="2"/>
      <c r="R53" s="2"/>
      <c r="S53" s="2"/>
      <c r="T53" s="2"/>
      <c r="U53" s="2"/>
    </row>
    <row r="54" spans="1:23" ht="12.75" customHeight="1" x14ac:dyDescent="0.15">
      <c r="A54" s="2"/>
      <c r="P54" s="2"/>
      <c r="Q54" s="2"/>
      <c r="R54" s="2"/>
      <c r="S54" s="2"/>
      <c r="T54" s="2"/>
      <c r="U54" s="2"/>
    </row>
    <row r="55" spans="1:23" ht="12.75" customHeight="1" x14ac:dyDescent="0.15">
      <c r="A55" s="2"/>
      <c r="N55" s="40"/>
      <c r="P55" s="2"/>
      <c r="Q55" s="2"/>
      <c r="R55" s="2"/>
      <c r="S55" s="2"/>
      <c r="T55" s="2"/>
      <c r="U55" s="2"/>
    </row>
    <row r="56" spans="1:23" ht="12.75" customHeight="1" x14ac:dyDescent="0.15">
      <c r="A56" s="2"/>
      <c r="N56" s="40"/>
      <c r="P56" s="2"/>
      <c r="Q56" s="2"/>
      <c r="R56" s="2"/>
      <c r="S56" s="2"/>
      <c r="T56" s="2"/>
      <c r="U56" s="2"/>
    </row>
    <row r="57" spans="1:23" ht="12.75" customHeight="1" x14ac:dyDescent="0.15">
      <c r="A57" s="2"/>
      <c r="N57" s="40"/>
      <c r="P57" s="2"/>
      <c r="Q57" s="2"/>
      <c r="R57" s="2"/>
      <c r="S57" s="2"/>
      <c r="T57" s="2"/>
      <c r="U57" s="2"/>
    </row>
    <row r="58" spans="1:23" ht="12.75" customHeight="1" x14ac:dyDescent="0.15">
      <c r="A58" s="2"/>
      <c r="P58" s="2"/>
      <c r="Q58" s="2"/>
      <c r="R58" s="2"/>
      <c r="S58" s="2"/>
      <c r="T58" s="2"/>
      <c r="U58" s="2"/>
    </row>
    <row r="59" spans="1:23" ht="12.75" customHeight="1" x14ac:dyDescent="0.15">
      <c r="A59" s="2"/>
      <c r="P59" s="2"/>
      <c r="Q59" s="2"/>
      <c r="R59" s="2"/>
      <c r="S59" s="2"/>
      <c r="T59" s="2"/>
      <c r="U59" s="2"/>
    </row>
    <row r="60" spans="1:23" ht="12.75" customHeight="1" x14ac:dyDescent="0.15">
      <c r="A60" s="2"/>
      <c r="P60" s="2"/>
      <c r="Q60" s="2"/>
      <c r="R60" s="2"/>
      <c r="S60" s="2"/>
      <c r="T60" s="2"/>
      <c r="U60" s="2"/>
    </row>
    <row r="61" spans="1:23" ht="12.75" customHeight="1" x14ac:dyDescent="0.15">
      <c r="A61" s="2"/>
      <c r="P61" s="2"/>
      <c r="Q61" s="2"/>
      <c r="R61" s="2"/>
      <c r="S61" s="2"/>
      <c r="T61" s="2"/>
      <c r="U61" s="2"/>
    </row>
    <row r="62" spans="1:23" ht="12.75" customHeight="1" x14ac:dyDescent="0.15">
      <c r="A62" s="2"/>
      <c r="P62" s="2"/>
      <c r="Q62" s="2"/>
      <c r="R62" s="2"/>
      <c r="S62" s="2"/>
      <c r="T62" s="2"/>
      <c r="U62" s="2"/>
    </row>
    <row r="63" spans="1:23" ht="12.75" customHeight="1" x14ac:dyDescent="0.15">
      <c r="A63" s="2"/>
      <c r="T63" s="40" t="s">
        <v>6</v>
      </c>
      <c r="U63" s="40" t="s">
        <v>6</v>
      </c>
      <c r="V63" s="146" t="s">
        <v>6</v>
      </c>
      <c r="W63" s="146" t="s">
        <v>6</v>
      </c>
    </row>
    <row r="64" spans="1:23" ht="12.75" customHeight="1" x14ac:dyDescent="0.15">
      <c r="A64" s="2"/>
    </row>
    <row r="65" spans="1:1" ht="12.75" customHeight="1" x14ac:dyDescent="0.15">
      <c r="A65" s="2"/>
    </row>
    <row r="66" spans="1:1" ht="12.75" customHeight="1" x14ac:dyDescent="0.15">
      <c r="A66" s="2"/>
    </row>
  </sheetData>
  <sheetProtection selectLockedCells="1"/>
  <mergeCells count="17"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  <mergeCell ref="A35:F37"/>
    <mergeCell ref="D6:F6"/>
    <mergeCell ref="B6:C7"/>
    <mergeCell ref="B8:C8"/>
    <mergeCell ref="B9:C9"/>
    <mergeCell ref="E8:F8"/>
    <mergeCell ref="E9:F9"/>
  </mergeCells>
  <phoneticPr fontId="0" type="noConversion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CCFFCC"/>
  </sheetPr>
  <dimension ref="A1:AM61"/>
  <sheetViews>
    <sheetView showGridLines="0" topLeftCell="A3" zoomScale="55" zoomScaleNormal="55" zoomScaleSheetLayoutView="100" workbookViewId="0">
      <selection activeCell="A44" sqref="A44"/>
    </sheetView>
  </sheetViews>
  <sheetFormatPr baseColWidth="10" defaultColWidth="8.83203125" defaultRowHeight="13" x14ac:dyDescent="0.15"/>
  <cols>
    <col min="1" max="1" width="9.6640625" customWidth="1"/>
    <col min="2" max="2" width="22.5" customWidth="1"/>
    <col min="3" max="3" width="14.1640625" customWidth="1"/>
    <col min="4" max="4" width="50.5" customWidth="1"/>
    <col min="5" max="5" width="11.5" customWidth="1"/>
    <col min="6" max="13" width="12.5" customWidth="1"/>
    <col min="14" max="28" width="7" style="5" customWidth="1"/>
    <col min="29" max="29" width="7" customWidth="1"/>
    <col min="30" max="30" width="4.5" customWidth="1"/>
    <col min="31" max="38" width="11" customWidth="1"/>
    <col min="39" max="39" width="5.5" customWidth="1"/>
  </cols>
  <sheetData>
    <row r="1" spans="1:39" ht="17" thickBot="1" x14ac:dyDescent="0.25">
      <c r="A1" s="209" t="s">
        <v>6</v>
      </c>
      <c r="B1" s="210"/>
      <c r="C1" s="210" t="s">
        <v>6</v>
      </c>
      <c r="D1" s="88"/>
      <c r="E1" s="88"/>
      <c r="F1" s="88"/>
      <c r="G1" s="88"/>
      <c r="H1" s="88"/>
      <c r="I1" s="88"/>
      <c r="J1" s="88"/>
      <c r="K1" s="88"/>
      <c r="L1" s="88"/>
      <c r="M1" s="88"/>
      <c r="AE1" s="88"/>
      <c r="AF1" s="88"/>
      <c r="AG1" s="88"/>
      <c r="AH1" s="88"/>
      <c r="AI1" s="88"/>
      <c r="AJ1" s="88"/>
      <c r="AK1" s="88"/>
      <c r="AL1" s="88"/>
    </row>
    <row r="2" spans="1:39" ht="17" customHeight="1" x14ac:dyDescent="0.2">
      <c r="A2" s="211" t="s">
        <v>6</v>
      </c>
      <c r="B2" s="212"/>
      <c r="C2" s="212"/>
      <c r="D2" s="213"/>
      <c r="E2" s="213"/>
      <c r="F2" s="213"/>
      <c r="G2" s="213"/>
      <c r="H2" s="596" t="s">
        <v>479</v>
      </c>
      <c r="I2" s="1609"/>
      <c r="J2" s="1609"/>
      <c r="K2" s="597" t="s">
        <v>356</v>
      </c>
      <c r="L2" s="1610"/>
      <c r="M2" s="16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91"/>
      <c r="AF2" s="88"/>
      <c r="AG2" s="88"/>
      <c r="AH2" s="88"/>
      <c r="AI2" s="88"/>
      <c r="AJ2" s="88"/>
      <c r="AK2" s="88"/>
      <c r="AL2" s="88"/>
    </row>
    <row r="3" spans="1:39" ht="17" customHeight="1" x14ac:dyDescent="0.2">
      <c r="A3" s="214"/>
      <c r="B3" s="86" t="s">
        <v>6</v>
      </c>
      <c r="C3" s="86"/>
      <c r="D3" s="215"/>
      <c r="E3" s="215"/>
      <c r="F3" s="215"/>
      <c r="G3" s="215"/>
      <c r="H3" s="1598" t="s">
        <v>357</v>
      </c>
      <c r="I3" s="1489"/>
      <c r="J3" s="1489"/>
      <c r="K3" s="598"/>
      <c r="L3" s="599"/>
      <c r="M3" s="600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91"/>
      <c r="AE3" s="927" t="s">
        <v>365</v>
      </c>
      <c r="AF3" s="88"/>
      <c r="AG3" s="88"/>
      <c r="AH3" s="88"/>
      <c r="AI3" s="88"/>
      <c r="AJ3" s="88"/>
      <c r="AK3" s="88"/>
      <c r="AL3" s="88"/>
    </row>
    <row r="4" spans="1:39" ht="17" customHeight="1" x14ac:dyDescent="0.2">
      <c r="A4" s="214"/>
      <c r="B4" s="86" t="s">
        <v>6</v>
      </c>
      <c r="C4" s="86"/>
      <c r="D4" s="215"/>
      <c r="E4" s="215"/>
      <c r="F4" s="215"/>
      <c r="G4" s="215"/>
      <c r="H4" s="1598" t="s">
        <v>358</v>
      </c>
      <c r="I4" s="1599"/>
      <c r="J4" s="1599"/>
      <c r="K4" s="1599"/>
      <c r="L4" s="1599"/>
      <c r="M4" s="1600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91"/>
      <c r="AF4" s="88"/>
      <c r="AG4" s="88"/>
      <c r="AH4" s="88"/>
      <c r="AI4" s="88"/>
      <c r="AJ4" s="88"/>
      <c r="AK4" s="88"/>
      <c r="AL4" s="88"/>
    </row>
    <row r="5" spans="1:39" ht="27" customHeight="1" x14ac:dyDescent="0.2">
      <c r="A5" s="214"/>
      <c r="B5" s="86"/>
      <c r="C5" s="86"/>
      <c r="D5" s="1602" t="s">
        <v>556</v>
      </c>
      <c r="E5" s="1602"/>
      <c r="F5" s="1602"/>
      <c r="G5" s="1603"/>
      <c r="H5" s="1598" t="s">
        <v>359</v>
      </c>
      <c r="I5" s="1489"/>
      <c r="J5" s="599"/>
      <c r="K5" s="599"/>
      <c r="L5" s="599"/>
      <c r="M5" s="600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91"/>
      <c r="AE5" s="927" t="s">
        <v>557</v>
      </c>
      <c r="AF5" s="88"/>
      <c r="AG5" s="88"/>
      <c r="AH5" s="88"/>
      <c r="AI5" s="88"/>
      <c r="AJ5" s="88"/>
      <c r="AK5" s="88"/>
      <c r="AL5" s="88"/>
    </row>
    <row r="6" spans="1:39" ht="17" customHeight="1" x14ac:dyDescent="0.2">
      <c r="A6" s="214"/>
      <c r="B6" s="216" t="s">
        <v>6</v>
      </c>
      <c r="C6" s="216"/>
      <c r="D6" s="1602"/>
      <c r="E6" s="1602"/>
      <c r="F6" s="1602"/>
      <c r="G6" s="1603"/>
      <c r="H6" s="1598"/>
      <c r="I6" s="1599"/>
      <c r="J6" s="1599"/>
      <c r="K6" s="1599"/>
      <c r="L6" s="1599"/>
      <c r="M6" s="1600"/>
      <c r="N6" s="2"/>
      <c r="O6" s="2"/>
      <c r="P6" s="2"/>
      <c r="Q6" s="9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91"/>
      <c r="AE6" s="928"/>
      <c r="AF6" s="88"/>
      <c r="AG6" s="88"/>
      <c r="AH6" s="88"/>
      <c r="AI6" s="88"/>
      <c r="AJ6" s="88"/>
      <c r="AK6" s="88"/>
      <c r="AL6" s="88"/>
    </row>
    <row r="7" spans="1:39" ht="17" customHeight="1" x14ac:dyDescent="0.2">
      <c r="A7" s="214"/>
      <c r="B7" s="86"/>
      <c r="C7" s="86"/>
      <c r="D7" s="1604" t="s">
        <v>558</v>
      </c>
      <c r="E7" s="1604"/>
      <c r="F7" s="1604"/>
      <c r="G7" s="1608"/>
      <c r="H7" s="590" t="s">
        <v>363</v>
      </c>
      <c r="I7" s="598"/>
      <c r="J7" s="1606"/>
      <c r="K7" s="1606"/>
      <c r="L7" s="1606"/>
      <c r="M7" s="1607"/>
      <c r="N7" s="2"/>
      <c r="O7" s="2"/>
      <c r="P7" s="2"/>
      <c r="Q7" s="9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91"/>
      <c r="AE7" s="928" t="s">
        <v>559</v>
      </c>
      <c r="AF7" s="88"/>
      <c r="AG7" s="88"/>
      <c r="AH7" s="88"/>
      <c r="AI7" s="88"/>
      <c r="AJ7" s="88"/>
      <c r="AK7" s="88"/>
      <c r="AL7" s="88"/>
    </row>
    <row r="8" spans="1:39" ht="17" customHeight="1" x14ac:dyDescent="0.2">
      <c r="A8" s="214"/>
      <c r="B8" s="86"/>
      <c r="C8" s="86"/>
      <c r="D8" s="1604"/>
      <c r="E8" s="1604"/>
      <c r="F8" s="1604"/>
      <c r="G8" s="1604"/>
      <c r="H8" s="590" t="s">
        <v>367</v>
      </c>
      <c r="I8" s="599"/>
      <c r="J8" s="599"/>
      <c r="K8" s="598"/>
      <c r="L8" s="599"/>
      <c r="M8" s="600"/>
      <c r="N8" s="2"/>
      <c r="O8" s="2"/>
      <c r="P8" s="2"/>
      <c r="Q8" s="9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91"/>
      <c r="AE8" s="928" t="s">
        <v>560</v>
      </c>
      <c r="AF8" s="88"/>
      <c r="AG8" s="88"/>
      <c r="AH8" s="88"/>
      <c r="AI8" s="88"/>
      <c r="AJ8" s="88"/>
      <c r="AK8" s="88"/>
      <c r="AL8" s="88"/>
    </row>
    <row r="9" spans="1:39" ht="17" x14ac:dyDescent="0.2">
      <c r="A9" s="214"/>
      <c r="B9" s="86"/>
      <c r="C9" s="86"/>
      <c r="D9" s="1604" t="s">
        <v>6</v>
      </c>
      <c r="E9" s="1604"/>
      <c r="F9" s="1604"/>
      <c r="G9" s="1604"/>
      <c r="H9" s="1583" t="s">
        <v>6</v>
      </c>
      <c r="I9" s="1584"/>
      <c r="J9" s="1584"/>
      <c r="K9" s="1584"/>
      <c r="L9" s="1584"/>
      <c r="M9" s="1585"/>
      <c r="N9" s="2"/>
      <c r="O9" s="2"/>
      <c r="P9" s="2"/>
      <c r="Q9" s="9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91"/>
      <c r="AF9" s="88"/>
      <c r="AG9" s="88"/>
      <c r="AH9" s="88"/>
      <c r="AI9" s="88"/>
      <c r="AJ9" s="88"/>
      <c r="AK9" s="88"/>
      <c r="AL9" s="88"/>
    </row>
    <row r="10" spans="1:39" ht="16" x14ac:dyDescent="0.2">
      <c r="A10" s="214"/>
      <c r="B10" s="86"/>
      <c r="C10" s="1562" t="s">
        <v>487</v>
      </c>
      <c r="D10" s="1605"/>
      <c r="E10" s="1605"/>
      <c r="F10" s="77"/>
      <c r="G10" s="217"/>
      <c r="H10" s="87" t="s">
        <v>6</v>
      </c>
      <c r="I10" s="218"/>
      <c r="J10" s="219"/>
      <c r="K10" s="220"/>
      <c r="L10" s="221"/>
      <c r="M10" s="222"/>
      <c r="N10" s="90"/>
      <c r="O10" s="90"/>
      <c r="P10" s="90"/>
      <c r="Q10" s="90"/>
      <c r="R10" s="90"/>
      <c r="S10" s="90"/>
      <c r="T10" s="90"/>
      <c r="U10" s="1273"/>
      <c r="V10" s="94"/>
      <c r="W10" s="94"/>
      <c r="X10" s="94"/>
      <c r="Y10" s="94"/>
      <c r="Z10" s="94"/>
      <c r="AA10" s="94"/>
      <c r="AB10" s="94"/>
      <c r="AC10" s="602"/>
      <c r="AE10" s="88"/>
      <c r="AF10" s="88"/>
      <c r="AG10" s="88"/>
      <c r="AH10" s="88"/>
      <c r="AI10" s="88"/>
      <c r="AJ10" s="88"/>
      <c r="AK10" s="88"/>
      <c r="AL10" s="88"/>
      <c r="AM10" s="908"/>
    </row>
    <row r="11" spans="1:39" ht="16" x14ac:dyDescent="0.2">
      <c r="A11" s="214"/>
      <c r="B11" s="223"/>
      <c r="C11" s="1596"/>
      <c r="D11" s="1597"/>
      <c r="E11" s="1597"/>
      <c r="F11" s="922"/>
      <c r="G11" s="215"/>
      <c r="H11" s="215"/>
      <c r="I11" s="215"/>
      <c r="J11" s="224" t="s">
        <v>6</v>
      </c>
      <c r="K11" s="225"/>
      <c r="L11" s="215"/>
      <c r="M11" s="226"/>
      <c r="N11" s="857" t="s">
        <v>368</v>
      </c>
      <c r="O11" s="858" t="s">
        <v>368</v>
      </c>
      <c r="P11" s="858" t="s">
        <v>368</v>
      </c>
      <c r="Q11" s="858" t="s">
        <v>368</v>
      </c>
      <c r="R11" s="858" t="s">
        <v>368</v>
      </c>
      <c r="S11" s="858" t="s">
        <v>368</v>
      </c>
      <c r="T11" s="858" t="s">
        <v>368</v>
      </c>
      <c r="U11" s="896" t="s">
        <v>368</v>
      </c>
      <c r="V11" s="601" t="s">
        <v>369</v>
      </c>
      <c r="W11" s="601" t="s">
        <v>369</v>
      </c>
      <c r="X11" s="601" t="s">
        <v>369</v>
      </c>
      <c r="Y11" s="601" t="s">
        <v>369</v>
      </c>
      <c r="Z11" s="601" t="s">
        <v>369</v>
      </c>
      <c r="AA11" s="601" t="s">
        <v>369</v>
      </c>
      <c r="AB11" s="601" t="s">
        <v>369</v>
      </c>
      <c r="AC11" s="380" t="s">
        <v>369</v>
      </c>
      <c r="AE11" s="88"/>
      <c r="AF11" s="88"/>
      <c r="AG11" s="88"/>
      <c r="AH11" s="88"/>
      <c r="AI11" s="88"/>
      <c r="AJ11" s="88"/>
      <c r="AK11" s="88"/>
      <c r="AL11" s="88"/>
    </row>
    <row r="12" spans="1:39" ht="16" x14ac:dyDescent="0.2">
      <c r="A12" s="923" t="s">
        <v>6</v>
      </c>
      <c r="B12" s="924" t="s">
        <v>6</v>
      </c>
      <c r="C12" s="924"/>
      <c r="D12" s="925"/>
      <c r="E12" s="925"/>
      <c r="F12" s="1586" t="s">
        <v>492</v>
      </c>
      <c r="G12" s="1586"/>
      <c r="H12" s="1586"/>
      <c r="I12" s="1587"/>
      <c r="J12" s="1586" t="s">
        <v>493</v>
      </c>
      <c r="K12" s="1586"/>
      <c r="L12" s="1586"/>
      <c r="M12" s="1588"/>
      <c r="N12" s="1592" t="s">
        <v>492</v>
      </c>
      <c r="O12" s="1524"/>
      <c r="P12" s="1524"/>
      <c r="Q12" s="1593"/>
      <c r="R12" s="1594" t="s">
        <v>493</v>
      </c>
      <c r="S12" s="1524"/>
      <c r="T12" s="1524"/>
      <c r="U12" s="1593"/>
      <c r="V12" s="1523" t="s">
        <v>492</v>
      </c>
      <c r="W12" s="1595"/>
      <c r="X12" s="1595"/>
      <c r="Y12" s="1595"/>
      <c r="Z12" s="1523" t="s">
        <v>561</v>
      </c>
      <c r="AA12" s="1595"/>
      <c r="AB12" s="1595"/>
      <c r="AC12" s="1601"/>
      <c r="AE12" s="1589" t="s">
        <v>492</v>
      </c>
      <c r="AF12" s="1586"/>
      <c r="AG12" s="1586"/>
      <c r="AH12" s="1587"/>
      <c r="AI12" s="1586" t="s">
        <v>493</v>
      </c>
      <c r="AJ12" s="1586"/>
      <c r="AK12" s="1586"/>
      <c r="AL12" s="1587"/>
    </row>
    <row r="13" spans="1:39" ht="16" x14ac:dyDescent="0.15">
      <c r="A13" s="867" t="s">
        <v>370</v>
      </c>
      <c r="B13" s="866" t="s">
        <v>562</v>
      </c>
      <c r="C13" s="866" t="s">
        <v>562</v>
      </c>
      <c r="D13" s="208"/>
      <c r="E13" s="921" t="s">
        <v>563</v>
      </c>
      <c r="F13" s="1581">
        <v>2022</v>
      </c>
      <c r="G13" s="1582"/>
      <c r="H13" s="1590">
        <f>F13+1</f>
        <v>2023</v>
      </c>
      <c r="I13" s="1582"/>
      <c r="J13" s="1590">
        <f>F13</f>
        <v>2022</v>
      </c>
      <c r="K13" s="1582"/>
      <c r="L13" s="1581">
        <f>H13</f>
        <v>2023</v>
      </c>
      <c r="M13" s="1591"/>
      <c r="N13" s="377">
        <f>F13</f>
        <v>2022</v>
      </c>
      <c r="O13" s="377"/>
      <c r="P13" s="400">
        <f>H13</f>
        <v>2023</v>
      </c>
      <c r="Q13" s="399"/>
      <c r="R13" s="377">
        <f>F13</f>
        <v>2022</v>
      </c>
      <c r="S13" s="377"/>
      <c r="T13" s="400">
        <f>H13</f>
        <v>2023</v>
      </c>
      <c r="U13" s="377"/>
      <c r="V13" s="400">
        <f>F13</f>
        <v>2022</v>
      </c>
      <c r="W13" s="377"/>
      <c r="X13" s="400">
        <f>H13</f>
        <v>2023</v>
      </c>
      <c r="Y13" s="399"/>
      <c r="Z13" s="377">
        <f>F13</f>
        <v>2022</v>
      </c>
      <c r="AA13" s="377"/>
      <c r="AB13" s="400">
        <f>H13</f>
        <v>2023</v>
      </c>
      <c r="AC13" s="401"/>
      <c r="AE13" s="1590">
        <f>F13</f>
        <v>2022</v>
      </c>
      <c r="AF13" s="1582"/>
      <c r="AG13" s="1590">
        <f>H13</f>
        <v>2023</v>
      </c>
      <c r="AH13" s="1582"/>
      <c r="AI13" s="1590">
        <f>J13</f>
        <v>2022</v>
      </c>
      <c r="AJ13" s="1582"/>
      <c r="AK13" s="1581">
        <f>L13</f>
        <v>2023</v>
      </c>
      <c r="AL13" s="1582"/>
    </row>
    <row r="14" spans="1:39" ht="17" x14ac:dyDescent="0.2">
      <c r="A14" s="868" t="s">
        <v>375</v>
      </c>
      <c r="B14" s="620" t="s">
        <v>564</v>
      </c>
      <c r="C14" s="277" t="s">
        <v>565</v>
      </c>
      <c r="D14" s="227" t="s">
        <v>371</v>
      </c>
      <c r="E14" s="51"/>
      <c r="F14" s="920" t="s">
        <v>376</v>
      </c>
      <c r="G14" s="26" t="s">
        <v>501</v>
      </c>
      <c r="H14" s="26" t="s">
        <v>376</v>
      </c>
      <c r="I14" s="26" t="s">
        <v>501</v>
      </c>
      <c r="J14" s="26" t="s">
        <v>376</v>
      </c>
      <c r="K14" s="26" t="s">
        <v>501</v>
      </c>
      <c r="L14" s="26" t="s">
        <v>376</v>
      </c>
      <c r="M14" s="26" t="s">
        <v>501</v>
      </c>
      <c r="N14" s="98" t="s">
        <v>376</v>
      </c>
      <c r="O14" s="97" t="s">
        <v>501</v>
      </c>
      <c r="P14" s="98" t="s">
        <v>376</v>
      </c>
      <c r="Q14" s="97" t="s">
        <v>501</v>
      </c>
      <c r="R14" s="98" t="s">
        <v>376</v>
      </c>
      <c r="S14" s="97" t="s">
        <v>501</v>
      </c>
      <c r="T14" s="98" t="s">
        <v>376</v>
      </c>
      <c r="U14" s="548" t="s">
        <v>501</v>
      </c>
      <c r="V14" s="96" t="s">
        <v>376</v>
      </c>
      <c r="W14" s="97" t="s">
        <v>501</v>
      </c>
      <c r="X14" s="98" t="s">
        <v>376</v>
      </c>
      <c r="Y14" s="97" t="s">
        <v>501</v>
      </c>
      <c r="Z14" s="98" t="s">
        <v>376</v>
      </c>
      <c r="AA14" s="97" t="s">
        <v>501</v>
      </c>
      <c r="AB14" s="98" t="s">
        <v>376</v>
      </c>
      <c r="AC14" s="97" t="s">
        <v>501</v>
      </c>
      <c r="AE14" s="929" t="s">
        <v>376</v>
      </c>
      <c r="AF14" s="929" t="s">
        <v>501</v>
      </c>
      <c r="AG14" s="929" t="s">
        <v>501</v>
      </c>
      <c r="AH14" s="929" t="s">
        <v>501</v>
      </c>
      <c r="AI14" s="929" t="s">
        <v>501</v>
      </c>
      <c r="AJ14" s="929" t="s">
        <v>501</v>
      </c>
      <c r="AK14" s="929" t="s">
        <v>501</v>
      </c>
      <c r="AL14" s="929" t="s">
        <v>501</v>
      </c>
    </row>
    <row r="15" spans="1:39" ht="27" customHeight="1" x14ac:dyDescent="0.15">
      <c r="A15" s="228" t="s">
        <v>56</v>
      </c>
      <c r="B15" s="1274" t="s">
        <v>566</v>
      </c>
      <c r="C15" s="1275"/>
      <c r="D15" s="229" t="s">
        <v>567</v>
      </c>
      <c r="E15" s="869" t="s">
        <v>503</v>
      </c>
      <c r="F15" s="669"/>
      <c r="G15" s="322"/>
      <c r="H15" s="321"/>
      <c r="I15" s="323"/>
      <c r="J15" s="321"/>
      <c r="K15" s="323"/>
      <c r="L15" s="321"/>
      <c r="M15" s="323"/>
      <c r="N15" s="608"/>
      <c r="O15" s="231"/>
      <c r="P15" s="230"/>
      <c r="Q15" s="232"/>
      <c r="R15" s="230"/>
      <c r="S15" s="231"/>
      <c r="T15" s="230"/>
      <c r="U15" s="232"/>
      <c r="V15" s="230"/>
      <c r="W15" s="231"/>
      <c r="X15" s="230"/>
      <c r="Y15" s="232"/>
      <c r="Z15" s="230"/>
      <c r="AA15" s="231"/>
      <c r="AB15" s="230"/>
      <c r="AC15" s="232"/>
      <c r="AE15" s="930" t="str">
        <f>IF(F16+F19&gt;F15,"ERROR",IF(F15='СВ2 | Первич. | Торговля'!D17,"OK","JQ2 Discrepancy"))</f>
        <v>OK</v>
      </c>
      <c r="AF15" s="930" t="str">
        <f>IF(G16+G19&gt;G15,"ERROR",IF(G15='СВ2 | Первич. | Торговля'!E17,"OK","JQ2 Discrepancy"))</f>
        <v>OK</v>
      </c>
      <c r="AG15" s="930" t="str">
        <f>IF(H16+H19&gt;H15,"ERROR",IF(H15='СВ2 | Первич. | Торговля'!F17,"OK","JQ2 Discrepancy"))</f>
        <v>OK</v>
      </c>
      <c r="AH15" s="930" t="str">
        <f>IF(I16+I19&gt;I15,"ERROR",IF(I15='СВ2 | Первич. | Торговля'!G17,"OK","JQ2 Discrepancy"))</f>
        <v>OK</v>
      </c>
      <c r="AI15" s="930" t="str">
        <f>IF(J16+J19&gt;J15,"ERROR",IF(J15='СВ2 | Первич. | Торговля'!H17,"OK","JQ2 Discrepancy"))</f>
        <v>OK</v>
      </c>
      <c r="AJ15" s="930" t="str">
        <f>IF(K16+K19&gt;K15,"ERROR",IF(K15='СВ2 | Первич. | Торговля'!I17,"OK","JQ2 Discrepancy"))</f>
        <v>OK</v>
      </c>
      <c r="AK15" s="930" t="str">
        <f>IF(L16+L19&gt;L15,"ERROR",IF(L15='СВ2 | Первич. | Торговля'!J17,"OK","JQ2 Discrepancy"))</f>
        <v>OK</v>
      </c>
      <c r="AL15" s="930" t="str">
        <f>IF(M16+M19&gt;M15,"ERROR",IF(M15='СВ2 | Первич. | Торговля'!K17,"OK","JQ2 Discrepancy"))</f>
        <v>OK</v>
      </c>
    </row>
    <row r="16" spans="1:39" ht="19.5" customHeight="1" x14ac:dyDescent="0.15">
      <c r="A16" s="233"/>
      <c r="B16" s="668" t="s">
        <v>568</v>
      </c>
      <c r="C16" s="1276"/>
      <c r="D16" s="234" t="s">
        <v>569</v>
      </c>
      <c r="E16" s="862" t="s">
        <v>503</v>
      </c>
      <c r="F16" s="670"/>
      <c r="G16" s="325"/>
      <c r="H16" s="324"/>
      <c r="I16" s="326"/>
      <c r="J16" s="324"/>
      <c r="K16" s="326"/>
      <c r="L16" s="324"/>
      <c r="M16" s="326"/>
      <c r="N16" s="609"/>
      <c r="O16" s="236"/>
      <c r="P16" s="235"/>
      <c r="Q16" s="237"/>
      <c r="R16" s="235"/>
      <c r="S16" s="236"/>
      <c r="T16" s="235"/>
      <c r="U16" s="237"/>
      <c r="V16" s="235"/>
      <c r="W16" s="236"/>
      <c r="X16" s="235"/>
      <c r="Y16" s="237"/>
      <c r="Z16" s="235"/>
      <c r="AA16" s="236"/>
      <c r="AB16" s="235"/>
      <c r="AC16" s="237"/>
      <c r="AE16" s="930" t="str">
        <f t="shared" ref="AE16:AL16" si="0">IF(F17+F18&gt;F16,"ERROR","OK")</f>
        <v>OK</v>
      </c>
      <c r="AF16" s="931" t="str">
        <f t="shared" si="0"/>
        <v>OK</v>
      </c>
      <c r="AG16" s="930" t="str">
        <f t="shared" si="0"/>
        <v>OK</v>
      </c>
      <c r="AH16" s="932" t="str">
        <f t="shared" si="0"/>
        <v>OK</v>
      </c>
      <c r="AI16" s="930" t="str">
        <f t="shared" si="0"/>
        <v>OK</v>
      </c>
      <c r="AJ16" s="932" t="str">
        <f>IF(K17+K18&gt;K16,"ERROR","OK")</f>
        <v>OK</v>
      </c>
      <c r="AK16" s="930" t="str">
        <f t="shared" si="0"/>
        <v>OK</v>
      </c>
      <c r="AL16" s="930" t="str">
        <f t="shared" si="0"/>
        <v>OK</v>
      </c>
    </row>
    <row r="17" spans="1:38" ht="19.5" customHeight="1" x14ac:dyDescent="0.15">
      <c r="A17" s="233"/>
      <c r="B17" s="668"/>
      <c r="C17" s="388" t="s">
        <v>570</v>
      </c>
      <c r="D17" s="238" t="s">
        <v>571</v>
      </c>
      <c r="E17" s="862" t="s">
        <v>503</v>
      </c>
      <c r="F17" s="671"/>
      <c r="G17" s="328"/>
      <c r="H17" s="327"/>
      <c r="I17" s="329"/>
      <c r="J17" s="327"/>
      <c r="K17" s="329"/>
      <c r="L17" s="327"/>
      <c r="M17" s="329"/>
      <c r="N17" s="610"/>
      <c r="O17" s="240"/>
      <c r="P17" s="239"/>
      <c r="Q17" s="241"/>
      <c r="R17" s="239"/>
      <c r="S17" s="240"/>
      <c r="T17" s="239"/>
      <c r="U17" s="241"/>
      <c r="V17" s="239"/>
      <c r="W17" s="240"/>
      <c r="X17" s="239"/>
      <c r="Y17" s="241"/>
      <c r="Z17" s="239"/>
      <c r="AA17" s="240"/>
      <c r="AB17" s="239"/>
      <c r="AC17" s="241"/>
      <c r="AE17" s="933"/>
      <c r="AF17" s="934"/>
      <c r="AG17" s="933"/>
      <c r="AH17" s="935"/>
      <c r="AI17" s="933"/>
      <c r="AJ17" s="935"/>
      <c r="AK17" s="933"/>
      <c r="AL17" s="933"/>
    </row>
    <row r="18" spans="1:38" ht="29" customHeight="1" x14ac:dyDescent="0.15">
      <c r="A18" s="233"/>
      <c r="B18" s="276"/>
      <c r="C18" s="388" t="s">
        <v>572</v>
      </c>
      <c r="D18" s="242" t="s">
        <v>573</v>
      </c>
      <c r="E18" s="860" t="s">
        <v>503</v>
      </c>
      <c r="F18" s="671"/>
      <c r="G18" s="328"/>
      <c r="H18" s="327"/>
      <c r="I18" s="329"/>
      <c r="J18" s="327"/>
      <c r="K18" s="329"/>
      <c r="L18" s="327"/>
      <c r="M18" s="329"/>
      <c r="N18" s="610"/>
      <c r="O18" s="240"/>
      <c r="P18" s="239"/>
      <c r="Q18" s="241"/>
      <c r="R18" s="239"/>
      <c r="S18" s="240"/>
      <c r="T18" s="239"/>
      <c r="U18" s="241"/>
      <c r="V18" s="239"/>
      <c r="W18" s="240"/>
      <c r="X18" s="239"/>
      <c r="Y18" s="241"/>
      <c r="Z18" s="239"/>
      <c r="AA18" s="240"/>
      <c r="AB18" s="239"/>
      <c r="AC18" s="241"/>
      <c r="AE18" s="933"/>
      <c r="AF18" s="934"/>
      <c r="AG18" s="933"/>
      <c r="AH18" s="935"/>
      <c r="AI18" s="933"/>
      <c r="AJ18" s="935"/>
      <c r="AK18" s="933"/>
      <c r="AL18" s="933"/>
    </row>
    <row r="19" spans="1:38" ht="19.5" customHeight="1" x14ac:dyDescent="0.15">
      <c r="A19" s="233"/>
      <c r="B19" s="668" t="s">
        <v>574</v>
      </c>
      <c r="C19" s="1276"/>
      <c r="D19" s="234" t="s">
        <v>575</v>
      </c>
      <c r="E19" s="861" t="s">
        <v>503</v>
      </c>
      <c r="F19" s="672"/>
      <c r="G19" s="330"/>
      <c r="H19" s="331"/>
      <c r="I19" s="332"/>
      <c r="J19" s="331"/>
      <c r="K19" s="332"/>
      <c r="L19" s="331"/>
      <c r="M19" s="332"/>
      <c r="N19" s="609"/>
      <c r="O19" s="236"/>
      <c r="P19" s="235"/>
      <c r="Q19" s="237"/>
      <c r="R19" s="235"/>
      <c r="S19" s="236"/>
      <c r="T19" s="235"/>
      <c r="U19" s="237"/>
      <c r="V19" s="235"/>
      <c r="W19" s="236"/>
      <c r="X19" s="235"/>
      <c r="Y19" s="237"/>
      <c r="Z19" s="235"/>
      <c r="AA19" s="236"/>
      <c r="AB19" s="235"/>
      <c r="AC19" s="237"/>
      <c r="AE19" s="930" t="str">
        <f>IF(F20+F21&gt;F19,"ERROR","OK")</f>
        <v>OK</v>
      </c>
      <c r="AF19" s="931" t="str">
        <f t="shared" ref="AF19" si="1">IF(G20+G21&gt;G19,"ERROR","OK")</f>
        <v>OK</v>
      </c>
      <c r="AG19" s="930" t="str">
        <f t="shared" ref="AG19" si="2">IF(H20+H21&gt;H19,"ERROR","OK")</f>
        <v>OK</v>
      </c>
      <c r="AH19" s="932" t="str">
        <f t="shared" ref="AH19" si="3">IF(I20+I21&gt;I19,"ERROR","OK")</f>
        <v>OK</v>
      </c>
      <c r="AI19" s="930" t="str">
        <f t="shared" ref="AI19" si="4">IF(J20+J21&gt;J19,"ERROR","OK")</f>
        <v>OK</v>
      </c>
      <c r="AJ19" s="932" t="str">
        <f t="shared" ref="AJ19" si="5">IF(K20+K21&gt;K19,"ERROR","OK")</f>
        <v>OK</v>
      </c>
      <c r="AK19" s="930" t="str">
        <f t="shared" ref="AK19" si="6">IF(L20+L21&gt;L19,"ERROR","OK")</f>
        <v>OK</v>
      </c>
      <c r="AL19" s="930" t="str">
        <f t="shared" ref="AL19" si="7">IF(M20+M21&gt;M19,"ERROR","OK")</f>
        <v>OK</v>
      </c>
    </row>
    <row r="20" spans="1:38" ht="19.5" customHeight="1" x14ac:dyDescent="0.15">
      <c r="A20" s="233"/>
      <c r="B20" s="668"/>
      <c r="C20" s="388" t="s">
        <v>576</v>
      </c>
      <c r="D20" s="238" t="s">
        <v>571</v>
      </c>
      <c r="E20" s="862" t="s">
        <v>503</v>
      </c>
      <c r="F20" s="671"/>
      <c r="G20" s="328"/>
      <c r="H20" s="327"/>
      <c r="I20" s="329"/>
      <c r="J20" s="327"/>
      <c r="K20" s="329"/>
      <c r="L20" s="327"/>
      <c r="M20" s="329"/>
      <c r="N20" s="610"/>
      <c r="O20" s="240"/>
      <c r="P20" s="239"/>
      <c r="Q20" s="241"/>
      <c r="R20" s="239"/>
      <c r="S20" s="240"/>
      <c r="T20" s="239"/>
      <c r="U20" s="241"/>
      <c r="V20" s="239"/>
      <c r="W20" s="240"/>
      <c r="X20" s="239"/>
      <c r="Y20" s="241"/>
      <c r="Z20" s="239"/>
      <c r="AA20" s="240"/>
      <c r="AB20" s="239"/>
      <c r="AC20" s="241"/>
      <c r="AE20" s="933"/>
      <c r="AF20" s="934"/>
      <c r="AG20" s="933"/>
      <c r="AH20" s="935"/>
      <c r="AI20" s="933"/>
      <c r="AJ20" s="935"/>
      <c r="AK20" s="933"/>
      <c r="AL20" s="933"/>
    </row>
    <row r="21" spans="1:38" ht="27" customHeight="1" x14ac:dyDescent="0.15">
      <c r="A21" s="250"/>
      <c r="B21" s="276"/>
      <c r="C21" s="388" t="s">
        <v>577</v>
      </c>
      <c r="D21" s="242" t="s">
        <v>573</v>
      </c>
      <c r="E21" s="860" t="s">
        <v>503</v>
      </c>
      <c r="F21" s="671"/>
      <c r="G21" s="328"/>
      <c r="H21" s="327"/>
      <c r="I21" s="329"/>
      <c r="J21" s="327"/>
      <c r="K21" s="329"/>
      <c r="L21" s="327"/>
      <c r="M21" s="329"/>
      <c r="N21" s="611"/>
      <c r="O21" s="519"/>
      <c r="P21" s="518"/>
      <c r="Q21" s="520"/>
      <c r="R21" s="518"/>
      <c r="S21" s="519"/>
      <c r="T21" s="518"/>
      <c r="U21" s="520"/>
      <c r="V21" s="518"/>
      <c r="W21" s="519"/>
      <c r="X21" s="518"/>
      <c r="Y21" s="520"/>
      <c r="Z21" s="518"/>
      <c r="AA21" s="519"/>
      <c r="AB21" s="518"/>
      <c r="AC21" s="520"/>
      <c r="AE21" s="933"/>
      <c r="AF21" s="934"/>
      <c r="AG21" s="933"/>
      <c r="AH21" s="935"/>
      <c r="AI21" s="933"/>
      <c r="AJ21" s="935"/>
      <c r="AK21" s="933"/>
      <c r="AL21" s="933"/>
    </row>
    <row r="22" spans="1:38" ht="27" customHeight="1" x14ac:dyDescent="0.15">
      <c r="A22" s="228" t="s">
        <v>65</v>
      </c>
      <c r="B22" s="666" t="s">
        <v>578</v>
      </c>
      <c r="C22" s="1275"/>
      <c r="D22" s="229" t="s">
        <v>579</v>
      </c>
      <c r="E22" s="870" t="s">
        <v>503</v>
      </c>
      <c r="F22" s="673"/>
      <c r="G22" s="516"/>
      <c r="H22" s="333"/>
      <c r="I22" s="517"/>
      <c r="J22" s="333"/>
      <c r="K22" s="517"/>
      <c r="L22" s="333"/>
      <c r="M22" s="517"/>
      <c r="N22" s="608"/>
      <c r="O22" s="231"/>
      <c r="P22" s="230"/>
      <c r="Q22" s="232"/>
      <c r="R22" s="230"/>
      <c r="S22" s="231"/>
      <c r="T22" s="230"/>
      <c r="U22" s="232"/>
      <c r="V22" s="230"/>
      <c r="W22" s="231"/>
      <c r="X22" s="230"/>
      <c r="Y22" s="232"/>
      <c r="Z22" s="230"/>
      <c r="AA22" s="231"/>
      <c r="AB22" s="230"/>
      <c r="AC22" s="232"/>
      <c r="AE22" s="933" t="str">
        <f>IF(F23+F24+F25+F28+F29&gt;F22,"ERROR",IF(F22='СВ2 | Первич. | Торговля'!D18,"OK","JQ2 Discrepancy"))</f>
        <v>OK</v>
      </c>
      <c r="AF22" s="933" t="str">
        <f>IF(G23+G24+G25+G28+G29&gt;G22,"ERROR",IF(G22='СВ2 | Первич. | Торговля'!E18,"OK","JQ2 Discrepancy"))</f>
        <v>OK</v>
      </c>
      <c r="AG22" s="933" t="str">
        <f>IF(H23+H24+H25+H28+H29&gt;H22,"ERROR",IF(H22='СВ2 | Первич. | Торговля'!F18,"OK","JQ2 Discrepancy"))</f>
        <v>OK</v>
      </c>
      <c r="AH22" s="933" t="str">
        <f>IF(I23+I24+I25+I28+I29&gt;I22,"ERROR",IF(I22='СВ2 | Первич. | Торговля'!G18,"OK","JQ2 Discrepancy"))</f>
        <v>OK</v>
      </c>
      <c r="AI22" s="933" t="str">
        <f>IF(J23+J24+J25+J28+J29&gt;J22,"ERROR",IF(J22='СВ2 | Первич. | Торговля'!H18,"OK","JQ2 Discrepancy"))</f>
        <v>OK</v>
      </c>
      <c r="AJ22" s="933" t="str">
        <f>IF(K23+K24+K25+K28+K29&gt;K22,"ERROR",IF(K22='СВ2 | Первич. | Торговля'!I18,"OK","JQ2 Discrepancy"))</f>
        <v>OK</v>
      </c>
      <c r="AK22" s="933" t="str">
        <f>IF(L23+L24+L25+L28+L29&gt;L22,"ERROR",IF(L22='СВ2 | Первич. | Торговля'!J18,"OK","JQ2 Discrepancy"))</f>
        <v>OK</v>
      </c>
      <c r="AL22" s="933" t="str">
        <f>IF(M23+M24+M25+M28+M29&gt;M22,"ERROR",IF(M22='СВ2 | Первич. | Торговля'!K18,"OK","JQ2 Discrepancy"))</f>
        <v>OK</v>
      </c>
    </row>
    <row r="23" spans="1:38" ht="19.5" customHeight="1" x14ac:dyDescent="0.15">
      <c r="A23" s="233"/>
      <c r="B23" s="389" t="s">
        <v>580</v>
      </c>
      <c r="C23" s="1276"/>
      <c r="D23" s="242" t="s">
        <v>581</v>
      </c>
      <c r="E23" s="862" t="s">
        <v>503</v>
      </c>
      <c r="F23" s="674"/>
      <c r="G23" s="330"/>
      <c r="H23" s="331"/>
      <c r="I23" s="332"/>
      <c r="J23" s="331"/>
      <c r="K23" s="332"/>
      <c r="L23" s="331"/>
      <c r="M23" s="332"/>
      <c r="N23" s="609"/>
      <c r="O23" s="236"/>
      <c r="P23" s="235"/>
      <c r="Q23" s="237"/>
      <c r="R23" s="235"/>
      <c r="S23" s="236"/>
      <c r="T23" s="235"/>
      <c r="U23" s="237"/>
      <c r="V23" s="235"/>
      <c r="W23" s="236"/>
      <c r="X23" s="235"/>
      <c r="Y23" s="237"/>
      <c r="Z23" s="235"/>
      <c r="AA23" s="236"/>
      <c r="AB23" s="235"/>
      <c r="AC23" s="237"/>
      <c r="AE23" s="930"/>
      <c r="AF23" s="934"/>
      <c r="AG23" s="933"/>
      <c r="AH23" s="935"/>
      <c r="AI23" s="933"/>
      <c r="AJ23" s="935"/>
      <c r="AK23" s="933"/>
      <c r="AL23" s="933"/>
    </row>
    <row r="24" spans="1:38" ht="19.5" customHeight="1" x14ac:dyDescent="0.15">
      <c r="A24" s="233"/>
      <c r="B24" s="390" t="s">
        <v>582</v>
      </c>
      <c r="C24" s="1276"/>
      <c r="D24" s="246" t="s">
        <v>583</v>
      </c>
      <c r="E24" s="862" t="s">
        <v>503</v>
      </c>
      <c r="F24" s="670"/>
      <c r="G24" s="325"/>
      <c r="H24" s="324"/>
      <c r="I24" s="326"/>
      <c r="J24" s="324"/>
      <c r="K24" s="326"/>
      <c r="L24" s="324"/>
      <c r="M24" s="326"/>
      <c r="N24" s="609"/>
      <c r="O24" s="236"/>
      <c r="P24" s="235"/>
      <c r="Q24" s="237"/>
      <c r="R24" s="235"/>
      <c r="S24" s="236"/>
      <c r="T24" s="235"/>
      <c r="U24" s="237"/>
      <c r="V24" s="235"/>
      <c r="W24" s="236"/>
      <c r="X24" s="235"/>
      <c r="Y24" s="237"/>
      <c r="Z24" s="235"/>
      <c r="AA24" s="236"/>
      <c r="AB24" s="235"/>
      <c r="AC24" s="237"/>
      <c r="AE24" s="930"/>
      <c r="AF24" s="931"/>
      <c r="AG24" s="930"/>
      <c r="AH24" s="932"/>
      <c r="AI24" s="930"/>
      <c r="AJ24" s="932"/>
      <c r="AK24" s="930"/>
      <c r="AL24" s="930"/>
    </row>
    <row r="25" spans="1:38" ht="19.5" customHeight="1" x14ac:dyDescent="0.15">
      <c r="A25" s="233"/>
      <c r="B25" s="668" t="s">
        <v>584</v>
      </c>
      <c r="C25" s="1276"/>
      <c r="D25" s="238" t="s">
        <v>585</v>
      </c>
      <c r="E25" s="862" t="s">
        <v>503</v>
      </c>
      <c r="F25" s="674"/>
      <c r="G25" s="330"/>
      <c r="H25" s="331"/>
      <c r="I25" s="332"/>
      <c r="J25" s="331"/>
      <c r="K25" s="332"/>
      <c r="L25" s="331"/>
      <c r="M25" s="332"/>
      <c r="N25" s="609"/>
      <c r="O25" s="236"/>
      <c r="P25" s="235"/>
      <c r="Q25" s="237"/>
      <c r="R25" s="235"/>
      <c r="S25" s="236"/>
      <c r="T25" s="235"/>
      <c r="U25" s="237"/>
      <c r="V25" s="235"/>
      <c r="W25" s="236"/>
      <c r="X25" s="235"/>
      <c r="Y25" s="237"/>
      <c r="Z25" s="235"/>
      <c r="AA25" s="236"/>
      <c r="AB25" s="235"/>
      <c r="AC25" s="237"/>
      <c r="AE25" s="930" t="str">
        <f>IF(F26+F27&gt;F25,"ERROR","OK")</f>
        <v>OK</v>
      </c>
      <c r="AF25" s="930" t="str">
        <f t="shared" ref="AF25:AL25" si="8">IF(G26+G27&gt;G25,"ERROR","OK")</f>
        <v>OK</v>
      </c>
      <c r="AG25" s="930" t="str">
        <f t="shared" si="8"/>
        <v>OK</v>
      </c>
      <c r="AH25" s="930" t="str">
        <f t="shared" si="8"/>
        <v>OK</v>
      </c>
      <c r="AI25" s="930" t="str">
        <f t="shared" si="8"/>
        <v>OK</v>
      </c>
      <c r="AJ25" s="930" t="str">
        <f t="shared" si="8"/>
        <v>OK</v>
      </c>
      <c r="AK25" s="930" t="str">
        <f t="shared" si="8"/>
        <v>OK</v>
      </c>
      <c r="AL25" s="930" t="str">
        <f t="shared" si="8"/>
        <v>OK</v>
      </c>
    </row>
    <row r="26" spans="1:38" ht="20.75" customHeight="1" x14ac:dyDescent="0.15">
      <c r="A26" s="233"/>
      <c r="B26" s="668"/>
      <c r="C26" s="391" t="s">
        <v>586</v>
      </c>
      <c r="D26" s="238" t="s">
        <v>571</v>
      </c>
      <c r="E26" s="862" t="s">
        <v>503</v>
      </c>
      <c r="F26" s="671"/>
      <c r="G26" s="328"/>
      <c r="H26" s="327"/>
      <c r="I26" s="329"/>
      <c r="J26" s="327"/>
      <c r="K26" s="329"/>
      <c r="L26" s="327"/>
      <c r="M26" s="329"/>
      <c r="N26" s="610"/>
      <c r="O26" s="240"/>
      <c r="P26" s="239"/>
      <c r="Q26" s="241"/>
      <c r="R26" s="239"/>
      <c r="S26" s="240"/>
      <c r="T26" s="239"/>
      <c r="U26" s="241"/>
      <c r="V26" s="239"/>
      <c r="W26" s="240"/>
      <c r="X26" s="239"/>
      <c r="Y26" s="241"/>
      <c r="Z26" s="239"/>
      <c r="AA26" s="240"/>
      <c r="AB26" s="239"/>
      <c r="AC26" s="241"/>
      <c r="AE26" s="933"/>
      <c r="AF26" s="934"/>
      <c r="AG26" s="933"/>
      <c r="AH26" s="935"/>
      <c r="AI26" s="933"/>
      <c r="AJ26" s="935"/>
      <c r="AK26" s="933"/>
      <c r="AL26" s="933"/>
    </row>
    <row r="27" spans="1:38" ht="41" customHeight="1" x14ac:dyDescent="0.15">
      <c r="A27" s="233"/>
      <c r="B27" s="393"/>
      <c r="C27" s="391" t="s">
        <v>587</v>
      </c>
      <c r="D27" s="242" t="s">
        <v>573</v>
      </c>
      <c r="E27" s="860" t="s">
        <v>503</v>
      </c>
      <c r="F27" s="671"/>
      <c r="G27" s="328"/>
      <c r="H27" s="327"/>
      <c r="I27" s="329"/>
      <c r="J27" s="327"/>
      <c r="K27" s="329"/>
      <c r="L27" s="327"/>
      <c r="M27" s="329"/>
      <c r="N27" s="610"/>
      <c r="O27" s="240"/>
      <c r="P27" s="239"/>
      <c r="Q27" s="241"/>
      <c r="R27" s="239"/>
      <c r="S27" s="240"/>
      <c r="T27" s="239"/>
      <c r="U27" s="241"/>
      <c r="V27" s="239"/>
      <c r="W27" s="240"/>
      <c r="X27" s="239"/>
      <c r="Y27" s="241"/>
      <c r="Z27" s="239"/>
      <c r="AA27" s="240"/>
      <c r="AB27" s="239"/>
      <c r="AC27" s="241"/>
      <c r="AE27" s="933"/>
      <c r="AF27" s="934"/>
      <c r="AG27" s="933"/>
      <c r="AH27" s="935"/>
      <c r="AI27" s="933"/>
      <c r="AJ27" s="935"/>
      <c r="AK27" s="933"/>
      <c r="AL27" s="933"/>
    </row>
    <row r="28" spans="1:38" ht="19.5" customHeight="1" x14ac:dyDescent="0.15">
      <c r="A28" s="233"/>
      <c r="B28" s="392" t="s">
        <v>588</v>
      </c>
      <c r="C28" s="391"/>
      <c r="D28" s="246" t="s">
        <v>589</v>
      </c>
      <c r="E28" s="860" t="s">
        <v>503</v>
      </c>
      <c r="F28" s="675"/>
      <c r="G28" s="335"/>
      <c r="H28" s="334"/>
      <c r="I28" s="336"/>
      <c r="J28" s="334"/>
      <c r="K28" s="336"/>
      <c r="L28" s="334"/>
      <c r="M28" s="336"/>
      <c r="N28" s="612"/>
      <c r="O28" s="248"/>
      <c r="P28" s="247"/>
      <c r="Q28" s="249"/>
      <c r="R28" s="247"/>
      <c r="S28" s="248"/>
      <c r="T28" s="247"/>
      <c r="U28" s="249"/>
      <c r="V28" s="247"/>
      <c r="W28" s="248"/>
      <c r="X28" s="247"/>
      <c r="Y28" s="249"/>
      <c r="Z28" s="247"/>
      <c r="AA28" s="248"/>
      <c r="AB28" s="247"/>
      <c r="AC28" s="249"/>
      <c r="AE28" s="933"/>
      <c r="AF28" s="934"/>
      <c r="AG28" s="933"/>
      <c r="AH28" s="935"/>
      <c r="AI28" s="933"/>
      <c r="AJ28" s="935"/>
      <c r="AK28" s="933"/>
      <c r="AL28" s="933"/>
    </row>
    <row r="29" spans="1:38" ht="19.5" customHeight="1" x14ac:dyDescent="0.15">
      <c r="A29" s="250"/>
      <c r="B29" s="393" t="s">
        <v>590</v>
      </c>
      <c r="C29" s="391"/>
      <c r="D29" s="246" t="s">
        <v>591</v>
      </c>
      <c r="E29" s="860" t="s">
        <v>503</v>
      </c>
      <c r="F29" s="675"/>
      <c r="G29" s="335"/>
      <c r="H29" s="334"/>
      <c r="I29" s="336"/>
      <c r="J29" s="334"/>
      <c r="K29" s="336"/>
      <c r="L29" s="334"/>
      <c r="M29" s="336"/>
      <c r="N29" s="612"/>
      <c r="O29" s="248"/>
      <c r="P29" s="247"/>
      <c r="Q29" s="249"/>
      <c r="R29" s="247"/>
      <c r="S29" s="248"/>
      <c r="T29" s="247"/>
      <c r="U29" s="249"/>
      <c r="V29" s="247"/>
      <c r="W29" s="248"/>
      <c r="X29" s="247"/>
      <c r="Y29" s="249"/>
      <c r="Z29" s="247"/>
      <c r="AA29" s="248"/>
      <c r="AB29" s="247"/>
      <c r="AC29" s="249"/>
      <c r="AE29" s="933"/>
      <c r="AF29" s="934"/>
      <c r="AG29" s="933"/>
      <c r="AH29" s="935"/>
      <c r="AI29" s="933"/>
      <c r="AJ29" s="935"/>
      <c r="AK29" s="933"/>
      <c r="AL29" s="933"/>
    </row>
    <row r="30" spans="1:38" ht="27" customHeight="1" x14ac:dyDescent="0.15">
      <c r="A30" s="251" t="s">
        <v>148</v>
      </c>
      <c r="B30" s="667" t="s">
        <v>592</v>
      </c>
      <c r="C30" s="394"/>
      <c r="D30" s="252" t="s">
        <v>593</v>
      </c>
      <c r="E30" s="871" t="s">
        <v>511</v>
      </c>
      <c r="F30" s="669"/>
      <c r="G30" s="323"/>
      <c r="H30" s="321"/>
      <c r="I30" s="323"/>
      <c r="J30" s="321"/>
      <c r="K30" s="323"/>
      <c r="L30" s="321"/>
      <c r="M30" s="323"/>
      <c r="N30" s="613"/>
      <c r="O30" s="244"/>
      <c r="P30" s="243"/>
      <c r="Q30" s="245"/>
      <c r="R30" s="243"/>
      <c r="S30" s="244"/>
      <c r="T30" s="243"/>
      <c r="U30" s="245"/>
      <c r="V30" s="243"/>
      <c r="W30" s="244"/>
      <c r="X30" s="243"/>
      <c r="Y30" s="245"/>
      <c r="Z30" s="243"/>
      <c r="AA30" s="244"/>
      <c r="AB30" s="243"/>
      <c r="AC30" s="245"/>
      <c r="AE30" s="930" t="str">
        <f>IF(F31+F32&gt;F30,"ERROR",IF(F30='СВ2 | Первич. | Торговля'!D30,"OK","JQ2 Discrepancy"))</f>
        <v>OK</v>
      </c>
      <c r="AF30" s="930" t="str">
        <f>IF(G31+G32&gt;G30,"ERROR",IF(G30='СВ2 | Первич. | Торговля'!E30,"OK","JQ2 Discrepancy"))</f>
        <v>OK</v>
      </c>
      <c r="AG30" s="930" t="str">
        <f>IF(H31+H32&gt;H30,"ERROR",IF(H30='СВ2 | Первич. | Торговля'!F30,"OK","JQ2 Discrepancy"))</f>
        <v>OK</v>
      </c>
      <c r="AH30" s="930" t="str">
        <f>IF(I31+I32&gt;I30,"ERROR",IF(I30='СВ2 | Первич. | Торговля'!G30,"OK","JQ2 Discrepancy"))</f>
        <v>OK</v>
      </c>
      <c r="AI30" s="930" t="str">
        <f>IF(J31+J32&gt;J30,"ERROR",IF(J30='СВ2 | Первич. | Торговля'!H30,"OK","JQ2 Discrepancy"))</f>
        <v>OK</v>
      </c>
      <c r="AJ30" s="930" t="str">
        <f>IF(K31+K32&gt;K30,"ERROR",IF(K30='СВ2 | Первич. | Торговля'!I30,"OK","JQ2 Discrepancy"))</f>
        <v>OK</v>
      </c>
      <c r="AK30" s="930" t="str">
        <f>IF(L31+L32&gt;L30,"ERROR",IF(L30='СВ2 | Первич. | Торговля'!J30,"OK","JQ2 Discrepancy"))</f>
        <v>OK</v>
      </c>
      <c r="AL30" s="930" t="str">
        <f>IF(M31+M32&gt;M30,"ERROR",IF(M30='СВ2 | Первич. | Торговля'!K30,"OK","JQ2 Discrepancy"))</f>
        <v>OK</v>
      </c>
    </row>
    <row r="31" spans="1:38" ht="29" customHeight="1" x14ac:dyDescent="0.15">
      <c r="A31" s="233"/>
      <c r="B31" s="388" t="s">
        <v>594</v>
      </c>
      <c r="C31" s="1277"/>
      <c r="D31" s="238" t="s">
        <v>595</v>
      </c>
      <c r="E31" s="872" t="s">
        <v>511</v>
      </c>
      <c r="F31" s="674"/>
      <c r="G31" s="332"/>
      <c r="H31" s="331"/>
      <c r="I31" s="332"/>
      <c r="J31" s="331"/>
      <c r="K31" s="332"/>
      <c r="L31" s="331"/>
      <c r="M31" s="332"/>
      <c r="N31" s="609"/>
      <c r="O31" s="236"/>
      <c r="P31" s="235"/>
      <c r="Q31" s="237"/>
      <c r="R31" s="235"/>
      <c r="S31" s="236"/>
      <c r="T31" s="235"/>
      <c r="U31" s="237"/>
      <c r="V31" s="235"/>
      <c r="W31" s="236"/>
      <c r="X31" s="235"/>
      <c r="Y31" s="237"/>
      <c r="Z31" s="235"/>
      <c r="AA31" s="236"/>
      <c r="AB31" s="235"/>
      <c r="AC31" s="237"/>
      <c r="AE31" s="933"/>
      <c r="AF31" s="935"/>
      <c r="AG31" s="933"/>
      <c r="AH31" s="935"/>
      <c r="AI31" s="933"/>
      <c r="AJ31" s="935"/>
      <c r="AK31" s="933"/>
      <c r="AL31" s="933"/>
    </row>
    <row r="32" spans="1:38" ht="29" customHeight="1" x14ac:dyDescent="0.15">
      <c r="A32" s="233"/>
      <c r="B32" s="388" t="s">
        <v>596</v>
      </c>
      <c r="C32" s="1278"/>
      <c r="D32" s="238" t="s">
        <v>597</v>
      </c>
      <c r="E32" s="864" t="s">
        <v>511</v>
      </c>
      <c r="F32" s="670"/>
      <c r="G32" s="326"/>
      <c r="H32" s="324"/>
      <c r="I32" s="326"/>
      <c r="J32" s="324"/>
      <c r="K32" s="326"/>
      <c r="L32" s="324"/>
      <c r="M32" s="326"/>
      <c r="N32" s="609"/>
      <c r="O32" s="236"/>
      <c r="P32" s="235"/>
      <c r="Q32" s="237"/>
      <c r="R32" s="235"/>
      <c r="S32" s="236"/>
      <c r="T32" s="235"/>
      <c r="U32" s="237"/>
      <c r="V32" s="235"/>
      <c r="W32" s="236"/>
      <c r="X32" s="235"/>
      <c r="Y32" s="237"/>
      <c r="Z32" s="235"/>
      <c r="AA32" s="236"/>
      <c r="AB32" s="235"/>
      <c r="AC32" s="237"/>
      <c r="AE32" s="930"/>
      <c r="AF32" s="932"/>
      <c r="AG32" s="930"/>
      <c r="AH32" s="932"/>
      <c r="AI32" s="930"/>
      <c r="AJ32" s="932"/>
      <c r="AK32" s="930"/>
      <c r="AL32" s="930"/>
    </row>
    <row r="33" spans="1:38" ht="27" customHeight="1" x14ac:dyDescent="0.15">
      <c r="A33" s="228" t="s">
        <v>164</v>
      </c>
      <c r="B33" s="394" t="s">
        <v>598</v>
      </c>
      <c r="C33" s="1279"/>
      <c r="D33" s="229" t="s">
        <v>599</v>
      </c>
      <c r="E33" s="873" t="s">
        <v>511</v>
      </c>
      <c r="F33" s="669"/>
      <c r="G33" s="323"/>
      <c r="H33" s="321"/>
      <c r="I33" s="323"/>
      <c r="J33" s="321"/>
      <c r="K33" s="323"/>
      <c r="L33" s="321"/>
      <c r="M33" s="323"/>
      <c r="N33" s="613"/>
      <c r="O33" s="244"/>
      <c r="P33" s="243"/>
      <c r="Q33" s="245"/>
      <c r="R33" s="243"/>
      <c r="S33" s="244"/>
      <c r="T33" s="243"/>
      <c r="U33" s="245"/>
      <c r="V33" s="243"/>
      <c r="W33" s="244"/>
      <c r="X33" s="243"/>
      <c r="Y33" s="245"/>
      <c r="Z33" s="243"/>
      <c r="AA33" s="244"/>
      <c r="AB33" s="243"/>
      <c r="AC33" s="245"/>
      <c r="AE33" s="930" t="str">
        <f>IF(F34+F35+F36+F37+F38+F39+F40&gt;F33,"ERROR",IF(F33='СВ2 | Первич. | Торговля'!D31,"OK","JQ2 Discrepancy"))</f>
        <v>OK</v>
      </c>
      <c r="AF33" s="930" t="str">
        <f>IF(G34+G35+G36+G37+G38+G39+G40&gt;G33,"ERROR",IF(G33='СВ2 | Первич. | Торговля'!E31,"OK","JQ2 Discrepancy"))</f>
        <v>OK</v>
      </c>
      <c r="AG33" s="930" t="str">
        <f>IF(H34+H35+H36+H37+H38+H39+H40&gt;H33,"ERROR",IF(H33='СВ2 | Первич. | Торговля'!F31,"OK","JQ2 Discrepancy"))</f>
        <v>OK</v>
      </c>
      <c r="AH33" s="930" t="str">
        <f>IF(I34+I35+I36+I37+I38+I39+I40&gt;I33,"ERROR",IF(I33='СВ2 | Первич. | Торговля'!G31,"OK","JQ2 Discrepancy"))</f>
        <v>OK</v>
      </c>
      <c r="AI33" s="930" t="str">
        <f>IF(J34+J35+J36+J37+J38+J39+J40&gt;J33,"ERROR",IF(J33='СВ2 | Первич. | Торговля'!H31,"OK","JQ2 Discrepancy"))</f>
        <v>OK</v>
      </c>
      <c r="AJ33" s="930" t="str">
        <f>IF(K34+K35+K36+K37+K38+K39+K40&gt;K33,"ERROR",IF(K33='СВ2 | Первич. | Торговля'!I31,"OK","JQ2 Discrepancy"))</f>
        <v>OK</v>
      </c>
      <c r="AK33" s="930" t="str">
        <f>IF(L34+L35+L36+L37+L38+L39+L40&gt;L33,"ERROR",IF(L33='СВ2 | Первич. | Торговля'!J31,"OK","JQ2 Discrepancy"))</f>
        <v>OK</v>
      </c>
      <c r="AL33" s="930" t="str">
        <f>IF(M34+M35+M36+M37+M38+M39+M40&gt;M33,"ERROR",IF(M33='СВ2 | Первич. | Торговля'!K31,"OK","JQ2 Discrepancy"))</f>
        <v>OK</v>
      </c>
    </row>
    <row r="34" spans="1:38" ht="19.5" customHeight="1" x14ac:dyDescent="0.15">
      <c r="A34" s="233"/>
      <c r="B34" s="392" t="s">
        <v>600</v>
      </c>
      <c r="C34" s="1277"/>
      <c r="D34" s="238" t="s">
        <v>601</v>
      </c>
      <c r="E34" s="863" t="s">
        <v>511</v>
      </c>
      <c r="F34" s="670"/>
      <c r="G34" s="326"/>
      <c r="H34" s="324"/>
      <c r="I34" s="326"/>
      <c r="J34" s="324"/>
      <c r="K34" s="326"/>
      <c r="L34" s="324"/>
      <c r="M34" s="326"/>
      <c r="N34" s="609"/>
      <c r="O34" s="236"/>
      <c r="P34" s="235"/>
      <c r="Q34" s="237"/>
      <c r="R34" s="235"/>
      <c r="S34" s="236"/>
      <c r="T34" s="235"/>
      <c r="U34" s="237"/>
      <c r="V34" s="235"/>
      <c r="W34" s="236"/>
      <c r="X34" s="235"/>
      <c r="Y34" s="237"/>
      <c r="Z34" s="235"/>
      <c r="AA34" s="236"/>
      <c r="AB34" s="235"/>
      <c r="AC34" s="237"/>
      <c r="AE34" s="930"/>
      <c r="AF34" s="932"/>
      <c r="AG34" s="930"/>
      <c r="AH34" s="932"/>
      <c r="AI34" s="930"/>
      <c r="AJ34" s="932"/>
      <c r="AK34" s="930"/>
      <c r="AL34" s="930"/>
    </row>
    <row r="35" spans="1:38" ht="19.5" customHeight="1" x14ac:dyDescent="0.15">
      <c r="A35" s="233"/>
      <c r="B35" s="392" t="s">
        <v>602</v>
      </c>
      <c r="C35" s="1277"/>
      <c r="D35" s="238" t="s">
        <v>603</v>
      </c>
      <c r="E35" s="863" t="s">
        <v>511</v>
      </c>
      <c r="F35" s="670"/>
      <c r="G35" s="326"/>
      <c r="H35" s="324"/>
      <c r="I35" s="326"/>
      <c r="J35" s="324"/>
      <c r="K35" s="326"/>
      <c r="L35" s="324"/>
      <c r="M35" s="326"/>
      <c r="N35" s="609"/>
      <c r="O35" s="236"/>
      <c r="P35" s="235"/>
      <c r="Q35" s="237"/>
      <c r="R35" s="235"/>
      <c r="S35" s="236"/>
      <c r="T35" s="235"/>
      <c r="U35" s="237"/>
      <c r="V35" s="235"/>
      <c r="W35" s="236"/>
      <c r="X35" s="235"/>
      <c r="Y35" s="237"/>
      <c r="Z35" s="235"/>
      <c r="AA35" s="236"/>
      <c r="AB35" s="235"/>
      <c r="AC35" s="237"/>
      <c r="AE35" s="930"/>
      <c r="AF35" s="932"/>
      <c r="AG35" s="930"/>
      <c r="AH35" s="932"/>
      <c r="AI35" s="930"/>
      <c r="AJ35" s="932"/>
      <c r="AK35" s="930"/>
      <c r="AL35" s="930"/>
    </row>
    <row r="36" spans="1:38" ht="19.5" customHeight="1" x14ac:dyDescent="0.15">
      <c r="A36" s="233"/>
      <c r="B36" s="392" t="s">
        <v>604</v>
      </c>
      <c r="C36" s="1277"/>
      <c r="D36" s="238" t="s">
        <v>605</v>
      </c>
      <c r="E36" s="863" t="s">
        <v>511</v>
      </c>
      <c r="F36" s="670"/>
      <c r="G36" s="326"/>
      <c r="H36" s="324"/>
      <c r="I36" s="326"/>
      <c r="J36" s="324"/>
      <c r="K36" s="326"/>
      <c r="L36" s="324"/>
      <c r="M36" s="326"/>
      <c r="N36" s="609"/>
      <c r="O36" s="236"/>
      <c r="P36" s="235"/>
      <c r="Q36" s="237"/>
      <c r="R36" s="235"/>
      <c r="S36" s="236"/>
      <c r="T36" s="235"/>
      <c r="U36" s="237"/>
      <c r="V36" s="235"/>
      <c r="W36" s="236"/>
      <c r="X36" s="235"/>
      <c r="Y36" s="237"/>
      <c r="Z36" s="235"/>
      <c r="AA36" s="236"/>
      <c r="AB36" s="235"/>
      <c r="AC36" s="237"/>
      <c r="AE36" s="930"/>
      <c r="AF36" s="932"/>
      <c r="AG36" s="930"/>
      <c r="AH36" s="932"/>
      <c r="AI36" s="930"/>
      <c r="AJ36" s="932"/>
      <c r="AK36" s="930"/>
      <c r="AL36" s="930"/>
    </row>
    <row r="37" spans="1:38" ht="19.5" customHeight="1" x14ac:dyDescent="0.15">
      <c r="A37" s="233"/>
      <c r="B37" s="392" t="s">
        <v>606</v>
      </c>
      <c r="C37" s="1277"/>
      <c r="D37" s="238" t="s">
        <v>607</v>
      </c>
      <c r="E37" s="863" t="s">
        <v>511</v>
      </c>
      <c r="F37" s="670"/>
      <c r="G37" s="326"/>
      <c r="H37" s="324"/>
      <c r="I37" s="326"/>
      <c r="J37" s="324"/>
      <c r="K37" s="326"/>
      <c r="L37" s="324"/>
      <c r="M37" s="326"/>
      <c r="N37" s="609"/>
      <c r="O37" s="236"/>
      <c r="P37" s="235"/>
      <c r="Q37" s="237"/>
      <c r="R37" s="235"/>
      <c r="S37" s="236"/>
      <c r="T37" s="235"/>
      <c r="U37" s="237"/>
      <c r="V37" s="235"/>
      <c r="W37" s="236"/>
      <c r="X37" s="235"/>
      <c r="Y37" s="237"/>
      <c r="Z37" s="235"/>
      <c r="AA37" s="236"/>
      <c r="AB37" s="235"/>
      <c r="AC37" s="237"/>
      <c r="AE37" s="930"/>
      <c r="AF37" s="932"/>
      <c r="AG37" s="930"/>
      <c r="AH37" s="932"/>
      <c r="AI37" s="930"/>
      <c r="AJ37" s="932"/>
      <c r="AK37" s="930"/>
      <c r="AL37" s="930"/>
    </row>
    <row r="38" spans="1:38" ht="19.5" customHeight="1" x14ac:dyDescent="0.15">
      <c r="A38" s="233"/>
      <c r="B38" s="392" t="s">
        <v>608</v>
      </c>
      <c r="C38" s="1277"/>
      <c r="D38" s="238" t="s">
        <v>609</v>
      </c>
      <c r="E38" s="863" t="s">
        <v>511</v>
      </c>
      <c r="F38" s="670"/>
      <c r="G38" s="326"/>
      <c r="H38" s="324"/>
      <c r="I38" s="326"/>
      <c r="J38" s="324"/>
      <c r="K38" s="326"/>
      <c r="L38" s="324"/>
      <c r="M38" s="326"/>
      <c r="N38" s="609"/>
      <c r="O38" s="236"/>
      <c r="P38" s="235"/>
      <c r="Q38" s="237"/>
      <c r="R38" s="235"/>
      <c r="S38" s="236"/>
      <c r="T38" s="235"/>
      <c r="U38" s="237"/>
      <c r="V38" s="235"/>
      <c r="W38" s="236"/>
      <c r="X38" s="235"/>
      <c r="Y38" s="237"/>
      <c r="Z38" s="235"/>
      <c r="AA38" s="236"/>
      <c r="AB38" s="235"/>
      <c r="AC38" s="237"/>
      <c r="AE38" s="930"/>
      <c r="AF38" s="932"/>
      <c r="AG38" s="930"/>
      <c r="AH38" s="932"/>
      <c r="AI38" s="930"/>
      <c r="AJ38" s="932"/>
      <c r="AK38" s="930"/>
      <c r="AL38" s="930"/>
    </row>
    <row r="39" spans="1:38" ht="19.5" customHeight="1" x14ac:dyDescent="0.15">
      <c r="A39" s="233"/>
      <c r="B39" s="392" t="s">
        <v>610</v>
      </c>
      <c r="C39" s="1277"/>
      <c r="D39" s="253" t="s">
        <v>611</v>
      </c>
      <c r="E39" s="863" t="s">
        <v>511</v>
      </c>
      <c r="F39" s="674"/>
      <c r="G39" s="332"/>
      <c r="H39" s="331"/>
      <c r="I39" s="332"/>
      <c r="J39" s="331"/>
      <c r="K39" s="332"/>
      <c r="L39" s="331"/>
      <c r="M39" s="332"/>
      <c r="N39" s="609"/>
      <c r="O39" s="236"/>
      <c r="P39" s="235"/>
      <c r="Q39" s="237"/>
      <c r="R39" s="235"/>
      <c r="S39" s="236"/>
      <c r="T39" s="235"/>
      <c r="U39" s="237"/>
      <c r="V39" s="235"/>
      <c r="W39" s="236"/>
      <c r="X39" s="235"/>
      <c r="Y39" s="237"/>
      <c r="Z39" s="235"/>
      <c r="AA39" s="236"/>
      <c r="AB39" s="235"/>
      <c r="AC39" s="237"/>
      <c r="AE39" s="936"/>
      <c r="AF39" s="937"/>
      <c r="AG39" s="936"/>
      <c r="AH39" s="937"/>
      <c r="AI39" s="936"/>
      <c r="AJ39" s="937"/>
      <c r="AK39" s="936"/>
      <c r="AL39" s="936"/>
    </row>
    <row r="40" spans="1:38" ht="19.5" customHeight="1" thickBot="1" x14ac:dyDescent="0.2">
      <c r="A40" s="254"/>
      <c r="B40" s="395" t="s">
        <v>612</v>
      </c>
      <c r="C40" s="1280"/>
      <c r="D40" s="255" t="s">
        <v>613</v>
      </c>
      <c r="E40" s="865" t="s">
        <v>511</v>
      </c>
      <c r="F40" s="676"/>
      <c r="G40" s="338"/>
      <c r="H40" s="337"/>
      <c r="I40" s="338"/>
      <c r="J40" s="337"/>
      <c r="K40" s="338"/>
      <c r="L40" s="337"/>
      <c r="M40" s="338"/>
      <c r="N40" s="614"/>
      <c r="O40" s="397"/>
      <c r="P40" s="396"/>
      <c r="Q40" s="398"/>
      <c r="R40" s="396"/>
      <c r="S40" s="397"/>
      <c r="T40" s="396"/>
      <c r="U40" s="398"/>
      <c r="V40" s="396"/>
      <c r="W40" s="397"/>
      <c r="X40" s="396"/>
      <c r="Y40" s="398"/>
      <c r="Z40" s="396"/>
      <c r="AA40" s="397"/>
      <c r="AB40" s="396"/>
      <c r="AC40" s="398"/>
      <c r="AE40" s="933"/>
      <c r="AF40" s="933"/>
      <c r="AG40" s="933"/>
      <c r="AH40" s="933"/>
      <c r="AI40" s="933"/>
      <c r="AJ40" s="933"/>
      <c r="AK40" s="933"/>
      <c r="AL40" s="933"/>
    </row>
    <row r="41" spans="1:38" ht="18" customHeight="1" x14ac:dyDescent="0.2">
      <c r="A41" s="256" t="s">
        <v>614</v>
      </c>
      <c r="B41" s="256"/>
      <c r="C41" s="256"/>
      <c r="D41" s="257"/>
      <c r="E41" s="257"/>
      <c r="F41" s="258"/>
      <c r="G41" s="258"/>
      <c r="H41" s="607"/>
      <c r="I41" s="607"/>
      <c r="J41" s="607"/>
      <c r="K41" s="88"/>
      <c r="L41" s="88"/>
      <c r="M41" s="88"/>
      <c r="N41" s="1281"/>
      <c r="O41" s="1281"/>
      <c r="P41" s="1282"/>
      <c r="AA41" s="3"/>
      <c r="AB41" s="3"/>
      <c r="AC41" s="91"/>
      <c r="AE41" s="88"/>
      <c r="AF41" s="88"/>
      <c r="AG41" s="88"/>
      <c r="AH41" s="88"/>
      <c r="AI41" s="88"/>
      <c r="AJ41" s="88"/>
      <c r="AK41" s="88"/>
      <c r="AL41" s="88"/>
    </row>
    <row r="42" spans="1:38" ht="18" customHeight="1" x14ac:dyDescent="0.2">
      <c r="A42" s="259" t="s">
        <v>615</v>
      </c>
      <c r="B42" s="259"/>
      <c r="C42" s="25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281"/>
      <c r="O42" s="1281"/>
      <c r="P42" s="1282"/>
      <c r="AA42" s="3"/>
      <c r="AB42" s="3"/>
      <c r="AC42" s="91"/>
      <c r="AE42" s="88"/>
      <c r="AF42" s="88"/>
      <c r="AG42" s="88"/>
      <c r="AH42" s="88"/>
      <c r="AI42" s="88"/>
      <c r="AJ42" s="88"/>
      <c r="AK42" s="88"/>
      <c r="AL42" s="88"/>
    </row>
    <row r="43" spans="1:38" ht="18" customHeight="1" x14ac:dyDescent="0.2">
      <c r="A43" s="259" t="s">
        <v>616</v>
      </c>
      <c r="B43" s="259"/>
      <c r="C43" s="259"/>
      <c r="D43" s="88"/>
      <c r="E43" s="5"/>
      <c r="F43" s="5"/>
      <c r="G43" s="5"/>
      <c r="H43" s="5"/>
      <c r="I43" s="5"/>
      <c r="J43" s="5"/>
      <c r="K43" s="5"/>
      <c r="L43" s="5"/>
      <c r="M43" s="5"/>
      <c r="N43" s="1281"/>
      <c r="O43" s="1281"/>
      <c r="P43" s="1282"/>
      <c r="AA43" s="3"/>
      <c r="AB43" s="3"/>
      <c r="AC43" s="91"/>
      <c r="AE43" s="88"/>
      <c r="AF43" s="88"/>
      <c r="AG43" s="88"/>
      <c r="AH43" s="88"/>
      <c r="AI43" s="88"/>
      <c r="AJ43" s="88"/>
      <c r="AK43" s="88"/>
      <c r="AL43" s="88"/>
    </row>
    <row r="44" spans="1:38" ht="18" customHeight="1" x14ac:dyDescent="0.2">
      <c r="A44" s="260" t="s">
        <v>617</v>
      </c>
      <c r="B44" s="259"/>
      <c r="C44" s="259"/>
      <c r="D44" s="88"/>
      <c r="E44" s="5"/>
      <c r="F44" s="5"/>
      <c r="G44" s="5"/>
      <c r="H44" s="5"/>
      <c r="I44" s="5"/>
      <c r="J44" s="5"/>
      <c r="K44" s="5"/>
      <c r="L44" s="5"/>
      <c r="M44" s="5"/>
      <c r="N44" s="1281"/>
      <c r="O44" s="1281"/>
      <c r="P44" s="1282"/>
      <c r="AA44" s="3"/>
      <c r="AB44" s="3"/>
      <c r="AC44" s="91"/>
      <c r="AE44" s="88"/>
      <c r="AF44" s="88"/>
      <c r="AG44" s="88"/>
      <c r="AH44" s="88"/>
      <c r="AI44" s="88"/>
      <c r="AJ44" s="88"/>
      <c r="AK44" s="88"/>
      <c r="AL44" s="88"/>
    </row>
    <row r="45" spans="1:38" ht="17" x14ac:dyDescent="0.2">
      <c r="A45" s="260" t="s">
        <v>618</v>
      </c>
      <c r="B45" s="259"/>
      <c r="C45" s="259"/>
      <c r="D45" s="88"/>
      <c r="E45" s="88"/>
      <c r="F45" s="88"/>
      <c r="G45" s="88"/>
      <c r="H45" s="88"/>
      <c r="I45" s="88"/>
      <c r="J45" s="88"/>
      <c r="K45" s="88"/>
      <c r="L45" s="88"/>
      <c r="M45" s="88"/>
      <c r="AE45" s="88"/>
      <c r="AF45" s="88"/>
      <c r="AG45" s="88"/>
      <c r="AH45" s="88"/>
      <c r="AI45" s="88"/>
      <c r="AJ45" s="88"/>
      <c r="AK45" s="88"/>
      <c r="AL45" s="88"/>
    </row>
    <row r="46" spans="1:38" ht="16" x14ac:dyDescent="0.2">
      <c r="B46" s="606"/>
      <c r="C46" s="259"/>
      <c r="D46" s="88"/>
      <c r="E46" s="88"/>
      <c r="G46" s="88"/>
      <c r="H46" s="88"/>
      <c r="I46" s="88"/>
      <c r="J46" s="88"/>
      <c r="K46" s="88"/>
      <c r="L46" s="88"/>
      <c r="M46" s="88"/>
      <c r="AE46" s="88"/>
      <c r="AF46" s="88"/>
      <c r="AG46" s="88"/>
      <c r="AH46" s="88"/>
      <c r="AI46" s="88"/>
      <c r="AJ46" s="88"/>
      <c r="AK46" s="88"/>
      <c r="AL46" s="88"/>
    </row>
    <row r="47" spans="1:38" ht="15.5" customHeight="1" x14ac:dyDescent="0.2">
      <c r="A47" s="603" t="s">
        <v>471</v>
      </c>
      <c r="B47" s="259"/>
    </row>
    <row r="48" spans="1:38" ht="15.5" customHeight="1" x14ac:dyDescent="0.2">
      <c r="A48" s="604" t="s">
        <v>473</v>
      </c>
      <c r="B48" s="259"/>
    </row>
    <row r="49" spans="1:2" ht="15.5" customHeight="1" x14ac:dyDescent="0.2">
      <c r="A49" s="605" t="s">
        <v>475</v>
      </c>
      <c r="B49" s="259"/>
    </row>
    <row r="50" spans="1:2" ht="15.5" customHeight="1" x14ac:dyDescent="0.2">
      <c r="A50" s="605" t="s">
        <v>477</v>
      </c>
      <c r="B50" s="259"/>
    </row>
    <row r="51" spans="1:2" ht="15.5" customHeight="1" x14ac:dyDescent="0.2">
      <c r="A51" s="259"/>
      <c r="B51" s="259"/>
    </row>
    <row r="52" spans="1:2" ht="16" x14ac:dyDescent="0.15">
      <c r="A52" s="603"/>
    </row>
    <row r="53" spans="1:2" ht="16" x14ac:dyDescent="0.15">
      <c r="A53" s="604"/>
    </row>
    <row r="54" spans="1:2" ht="16" x14ac:dyDescent="0.15">
      <c r="A54" s="260"/>
    </row>
    <row r="55" spans="1:2" ht="16" x14ac:dyDescent="0.2">
      <c r="A55" s="605"/>
    </row>
    <row r="61" spans="1:2" ht="16" x14ac:dyDescent="0.2">
      <c r="A61" s="259"/>
    </row>
  </sheetData>
  <sheetProtection selectLockedCells="1"/>
  <mergeCells count="30">
    <mergeCell ref="I2:J2"/>
    <mergeCell ref="L2:M2"/>
    <mergeCell ref="H3:J3"/>
    <mergeCell ref="H4:M4"/>
    <mergeCell ref="H5:I5"/>
    <mergeCell ref="C11:E11"/>
    <mergeCell ref="H6:M6"/>
    <mergeCell ref="Z12:AC12"/>
    <mergeCell ref="D5:G6"/>
    <mergeCell ref="D8:G8"/>
    <mergeCell ref="D9:G9"/>
    <mergeCell ref="C10:E10"/>
    <mergeCell ref="J7:M7"/>
    <mergeCell ref="D7:G7"/>
    <mergeCell ref="AK13:AL13"/>
    <mergeCell ref="H9:M9"/>
    <mergeCell ref="F12:I12"/>
    <mergeCell ref="J12:M12"/>
    <mergeCell ref="AE12:AH12"/>
    <mergeCell ref="AI12:AL12"/>
    <mergeCell ref="F13:G13"/>
    <mergeCell ref="H13:I13"/>
    <mergeCell ref="J13:K13"/>
    <mergeCell ref="L13:M13"/>
    <mergeCell ref="AE13:AF13"/>
    <mergeCell ref="AG13:AH13"/>
    <mergeCell ref="AI13:AJ13"/>
    <mergeCell ref="N12:Q12"/>
    <mergeCell ref="R12:U12"/>
    <mergeCell ref="V12:Y12"/>
  </mergeCells>
  <phoneticPr fontId="31" type="noConversion"/>
  <conditionalFormatting sqref="F43:M44">
    <cfRule type="cellIs" dxfId="0" priority="1" operator="notEqual">
      <formula>0</formula>
    </cfRule>
  </conditionalFormatting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3433-E635-482E-88D6-2358017431D6}">
  <sheetPr>
    <pageSetUpPr fitToPage="1"/>
  </sheetPr>
  <dimension ref="A1:D99"/>
  <sheetViews>
    <sheetView showGridLines="0" topLeftCell="A9" zoomScale="70" zoomScaleNormal="70" zoomScaleSheetLayoutView="75" workbookViewId="0">
      <selection activeCell="B94" sqref="B94"/>
    </sheetView>
  </sheetViews>
  <sheetFormatPr baseColWidth="10" defaultColWidth="9" defaultRowHeight="16" x14ac:dyDescent="0.2"/>
  <cols>
    <col min="1" max="1" width="10.6640625" style="345" customWidth="1"/>
    <col min="2" max="2" width="92" style="345" customWidth="1"/>
    <col min="3" max="4" width="52.1640625" style="345" customWidth="1"/>
    <col min="5" max="16384" width="9" style="345"/>
  </cols>
  <sheetData>
    <row r="1" spans="1:4" ht="17" thickBot="1" x14ac:dyDescent="0.25">
      <c r="A1" s="360" t="s">
        <v>6</v>
      </c>
      <c r="B1" s="359"/>
    </row>
    <row r="2" spans="1:4" x14ac:dyDescent="0.2">
      <c r="A2" s="358"/>
      <c r="B2" s="357" t="s">
        <v>6</v>
      </c>
      <c r="C2" s="1613"/>
      <c r="D2" s="1614"/>
    </row>
    <row r="3" spans="1:4" x14ac:dyDescent="0.2">
      <c r="A3" s="356"/>
      <c r="B3" s="1337" t="s">
        <v>6</v>
      </c>
      <c r="C3" s="1615"/>
      <c r="D3" s="1616"/>
    </row>
    <row r="4" spans="1:4" ht="18" customHeight="1" x14ac:dyDescent="0.2">
      <c r="A4" s="356"/>
      <c r="B4" s="1337" t="s">
        <v>6</v>
      </c>
      <c r="C4" s="1617" t="s">
        <v>619</v>
      </c>
      <c r="D4" s="1618"/>
    </row>
    <row r="5" spans="1:4" ht="18" customHeight="1" x14ac:dyDescent="0.2">
      <c r="A5" s="356"/>
      <c r="B5" s="1337"/>
      <c r="C5" s="1617"/>
      <c r="D5" s="1618"/>
    </row>
    <row r="6" spans="1:4" ht="17" x14ac:dyDescent="0.2">
      <c r="A6" s="356"/>
      <c r="B6" s="1337"/>
      <c r="C6" s="1619" t="s">
        <v>362</v>
      </c>
      <c r="D6" s="1620"/>
    </row>
    <row r="7" spans="1:4" ht="17" x14ac:dyDescent="0.2">
      <c r="A7" s="356"/>
      <c r="B7" s="1337"/>
      <c r="C7" s="1619" t="s">
        <v>620</v>
      </c>
      <c r="D7" s="1620"/>
    </row>
    <row r="8" spans="1:4" ht="17" x14ac:dyDescent="0.2">
      <c r="A8" s="356"/>
      <c r="B8" s="1337"/>
      <c r="C8" s="1571" t="s">
        <v>621</v>
      </c>
      <c r="D8" s="1612"/>
    </row>
    <row r="9" spans="1:4" x14ac:dyDescent="0.2">
      <c r="A9" s="355"/>
      <c r="B9" s="354"/>
      <c r="C9" s="1625"/>
      <c r="D9" s="1626"/>
    </row>
    <row r="10" spans="1:4" ht="18" customHeight="1" x14ac:dyDescent="0.2">
      <c r="A10" s="353" t="s">
        <v>6</v>
      </c>
      <c r="B10" s="158"/>
      <c r="C10" s="1627" t="s">
        <v>622</v>
      </c>
      <c r="D10" s="1630" t="s">
        <v>623</v>
      </c>
    </row>
    <row r="11" spans="1:4" ht="18" customHeight="1" x14ac:dyDescent="0.2">
      <c r="A11" s="688" t="s">
        <v>370</v>
      </c>
      <c r="B11" s="267" t="s">
        <v>371</v>
      </c>
      <c r="C11" s="1628"/>
      <c r="D11" s="1631"/>
    </row>
    <row r="12" spans="1:4" ht="18" customHeight="1" x14ac:dyDescent="0.2">
      <c r="A12" s="688" t="s">
        <v>375</v>
      </c>
      <c r="B12" s="267"/>
      <c r="C12" s="1628"/>
      <c r="D12" s="1631"/>
    </row>
    <row r="13" spans="1:4" ht="18" customHeight="1" x14ac:dyDescent="0.2">
      <c r="A13" s="352" t="s">
        <v>6</v>
      </c>
      <c r="B13" s="271"/>
      <c r="C13" s="1629"/>
      <c r="D13" s="1632"/>
    </row>
    <row r="14" spans="1:4" ht="18" customHeight="1" x14ac:dyDescent="0.2">
      <c r="A14" s="1633" t="s">
        <v>380</v>
      </c>
      <c r="B14" s="1634"/>
      <c r="C14" s="1634"/>
      <c r="D14" s="1635"/>
    </row>
    <row r="15" spans="1:4" ht="18" customHeight="1" x14ac:dyDescent="0.2">
      <c r="A15" s="140">
        <v>1</v>
      </c>
      <c r="B15" s="876" t="s">
        <v>383</v>
      </c>
      <c r="C15" s="1326" t="s">
        <v>624</v>
      </c>
      <c r="D15" s="1330" t="s">
        <v>624</v>
      </c>
    </row>
    <row r="16" spans="1:4" ht="18" customHeight="1" x14ac:dyDescent="0.2">
      <c r="A16" s="135">
        <v>1.1000000000000001</v>
      </c>
      <c r="B16" s="874" t="s">
        <v>388</v>
      </c>
      <c r="C16" s="1326" t="s">
        <v>625</v>
      </c>
      <c r="D16" s="1330" t="s">
        <v>625</v>
      </c>
    </row>
    <row r="17" spans="1:4" ht="18" customHeight="1" x14ac:dyDescent="0.2">
      <c r="A17" s="135" t="s">
        <v>43</v>
      </c>
      <c r="B17" s="875" t="s">
        <v>390</v>
      </c>
      <c r="C17" s="1327" t="s">
        <v>626</v>
      </c>
      <c r="D17" s="1331" t="s">
        <v>626</v>
      </c>
    </row>
    <row r="18" spans="1:4" ht="18" customHeight="1" x14ac:dyDescent="0.2">
      <c r="A18" s="135" t="s">
        <v>50</v>
      </c>
      <c r="B18" s="875" t="s">
        <v>392</v>
      </c>
      <c r="C18" s="1327" t="s">
        <v>627</v>
      </c>
      <c r="D18" s="1331" t="s">
        <v>627</v>
      </c>
    </row>
    <row r="19" spans="1:4" ht="18" customHeight="1" x14ac:dyDescent="0.2">
      <c r="A19" s="135">
        <v>1.2</v>
      </c>
      <c r="B19" s="786" t="s">
        <v>394</v>
      </c>
      <c r="C19" s="1327" t="s">
        <v>628</v>
      </c>
      <c r="D19" s="1331" t="s">
        <v>628</v>
      </c>
    </row>
    <row r="20" spans="1:4" ht="18" customHeight="1" x14ac:dyDescent="0.2">
      <c r="A20" s="135" t="s">
        <v>56</v>
      </c>
      <c r="B20" s="7" t="s">
        <v>390</v>
      </c>
      <c r="C20" s="1326" t="s">
        <v>629</v>
      </c>
      <c r="D20" s="1330" t="s">
        <v>629</v>
      </c>
    </row>
    <row r="21" spans="1:4" s="350" customFormat="1" ht="18" customHeight="1" x14ac:dyDescent="0.15">
      <c r="A21" s="135" t="s">
        <v>65</v>
      </c>
      <c r="B21" s="7" t="s">
        <v>392</v>
      </c>
      <c r="C21" s="1327" t="s">
        <v>630</v>
      </c>
      <c r="D21" s="1331" t="s">
        <v>630</v>
      </c>
    </row>
    <row r="22" spans="1:4" s="350" customFormat="1" ht="18" customHeight="1" x14ac:dyDescent="0.15">
      <c r="A22" s="135" t="s">
        <v>66</v>
      </c>
      <c r="B22" s="17" t="s">
        <v>398</v>
      </c>
      <c r="C22" s="1328" t="s">
        <v>631</v>
      </c>
      <c r="D22" s="1332" t="s">
        <v>631</v>
      </c>
    </row>
    <row r="23" spans="1:4" s="350" customFormat="1" ht="18" customHeight="1" x14ac:dyDescent="0.15">
      <c r="A23" s="135" t="s">
        <v>71</v>
      </c>
      <c r="B23" s="7" t="s">
        <v>400</v>
      </c>
      <c r="C23" s="1329" t="s">
        <v>632</v>
      </c>
      <c r="D23" s="1333" t="s">
        <v>633</v>
      </c>
    </row>
    <row r="24" spans="1:4" s="350" customFormat="1" ht="18" customHeight="1" x14ac:dyDescent="0.15">
      <c r="A24" s="135" t="s">
        <v>75</v>
      </c>
      <c r="B24" s="8" t="s">
        <v>390</v>
      </c>
      <c r="C24" s="1328" t="s">
        <v>634</v>
      </c>
      <c r="D24" s="1334" t="s">
        <v>635</v>
      </c>
    </row>
    <row r="25" spans="1:4" s="350" customFormat="1" ht="18" customHeight="1" x14ac:dyDescent="0.15">
      <c r="A25" s="135" t="s">
        <v>77</v>
      </c>
      <c r="B25" s="17" t="s">
        <v>392</v>
      </c>
      <c r="C25" s="1328" t="s">
        <v>636</v>
      </c>
      <c r="D25" s="1334" t="s">
        <v>637</v>
      </c>
    </row>
    <row r="26" spans="1:4" s="350" customFormat="1" ht="30" x14ac:dyDescent="0.15">
      <c r="A26" s="135" t="s">
        <v>91</v>
      </c>
      <c r="B26" s="699" t="s">
        <v>405</v>
      </c>
      <c r="C26" s="1328" t="s">
        <v>632</v>
      </c>
      <c r="D26" s="1334" t="s">
        <v>638</v>
      </c>
    </row>
    <row r="27" spans="1:4" s="350" customFormat="1" ht="18" customHeight="1" x14ac:dyDescent="0.15">
      <c r="A27" s="135" t="s">
        <v>94</v>
      </c>
      <c r="B27" s="8" t="s">
        <v>390</v>
      </c>
      <c r="C27" s="1329" t="s">
        <v>634</v>
      </c>
      <c r="D27" s="1333" t="s">
        <v>639</v>
      </c>
    </row>
    <row r="28" spans="1:4" s="350" customFormat="1" ht="18" customHeight="1" x14ac:dyDescent="0.15">
      <c r="A28" s="135" t="s">
        <v>96</v>
      </c>
      <c r="B28" s="17" t="s">
        <v>392</v>
      </c>
      <c r="C28" s="1328" t="s">
        <v>636</v>
      </c>
      <c r="D28" s="1334" t="s">
        <v>640</v>
      </c>
    </row>
    <row r="29" spans="1:4" s="350" customFormat="1" ht="18" customHeight="1" x14ac:dyDescent="0.15">
      <c r="A29" s="135" t="s">
        <v>98</v>
      </c>
      <c r="B29" s="7" t="s">
        <v>409</v>
      </c>
      <c r="C29" s="1328" t="s">
        <v>632</v>
      </c>
      <c r="D29" s="1334" t="s">
        <v>641</v>
      </c>
    </row>
    <row r="30" spans="1:4" s="350" customFormat="1" ht="18" customHeight="1" x14ac:dyDescent="0.15">
      <c r="A30" s="135" t="s">
        <v>100</v>
      </c>
      <c r="B30" s="8" t="s">
        <v>390</v>
      </c>
      <c r="C30" s="1328" t="s">
        <v>634</v>
      </c>
      <c r="D30" s="1334" t="s">
        <v>642</v>
      </c>
    </row>
    <row r="31" spans="1:4" s="350" customFormat="1" ht="18" customHeight="1" x14ac:dyDescent="0.15">
      <c r="A31" s="135" t="s">
        <v>103</v>
      </c>
      <c r="B31" s="17" t="s">
        <v>392</v>
      </c>
      <c r="C31" s="1328" t="s">
        <v>636</v>
      </c>
      <c r="D31" s="1334" t="s">
        <v>643</v>
      </c>
    </row>
    <row r="32" spans="1:4" ht="18" customHeight="1" x14ac:dyDescent="0.2">
      <c r="A32" s="1633" t="s">
        <v>644</v>
      </c>
      <c r="B32" s="1634"/>
      <c r="C32" s="1634"/>
      <c r="D32" s="1635"/>
    </row>
    <row r="33" spans="1:4" s="350" customFormat="1" ht="18" customHeight="1" x14ac:dyDescent="0.15">
      <c r="A33" s="1335">
        <v>2</v>
      </c>
      <c r="B33" s="852" t="s">
        <v>414</v>
      </c>
      <c r="C33" s="1329" t="s">
        <v>645</v>
      </c>
      <c r="D33" s="1340" t="s">
        <v>645</v>
      </c>
    </row>
    <row r="34" spans="1:4" s="350" customFormat="1" ht="18" customHeight="1" x14ac:dyDescent="0.15">
      <c r="A34" s="140">
        <v>3</v>
      </c>
      <c r="B34" s="876" t="s">
        <v>416</v>
      </c>
      <c r="C34" s="1329" t="s">
        <v>646</v>
      </c>
      <c r="D34" s="1340" t="s">
        <v>646</v>
      </c>
    </row>
    <row r="35" spans="1:4" s="350" customFormat="1" ht="18" customHeight="1" x14ac:dyDescent="0.15">
      <c r="A35" s="135" t="s">
        <v>112</v>
      </c>
      <c r="B35" s="9" t="s">
        <v>419</v>
      </c>
      <c r="C35" s="1328" t="s">
        <v>647</v>
      </c>
      <c r="D35" s="1332" t="s">
        <v>647</v>
      </c>
    </row>
    <row r="36" spans="1:4" s="350" customFormat="1" ht="18" customHeight="1" x14ac:dyDescent="0.15">
      <c r="A36" s="135" t="s">
        <v>121</v>
      </c>
      <c r="B36" s="9" t="s">
        <v>420</v>
      </c>
      <c r="C36" s="1329" t="s">
        <v>648</v>
      </c>
      <c r="D36" s="1340" t="s">
        <v>648</v>
      </c>
    </row>
    <row r="37" spans="1:4" s="350" customFormat="1" ht="18" customHeight="1" x14ac:dyDescent="0.15">
      <c r="A37" s="135" t="s">
        <v>128</v>
      </c>
      <c r="B37" s="17" t="s">
        <v>421</v>
      </c>
      <c r="C37" s="1329" t="s">
        <v>648</v>
      </c>
      <c r="D37" s="1340" t="s">
        <v>648</v>
      </c>
    </row>
    <row r="38" spans="1:4" s="350" customFormat="1" ht="18" customHeight="1" x14ac:dyDescent="0.15">
      <c r="A38" s="1336">
        <v>4</v>
      </c>
      <c r="B38" s="852" t="s">
        <v>422</v>
      </c>
      <c r="C38" s="1329" t="s">
        <v>648</v>
      </c>
      <c r="D38" s="1340" t="s">
        <v>648</v>
      </c>
    </row>
    <row r="39" spans="1:4" s="350" customFormat="1" ht="18" customHeight="1" x14ac:dyDescent="0.15">
      <c r="A39" s="140" t="s">
        <v>134</v>
      </c>
      <c r="B39" s="876" t="s">
        <v>423</v>
      </c>
      <c r="C39" s="1326" t="s">
        <v>649</v>
      </c>
      <c r="D39" s="1330" t="s">
        <v>649</v>
      </c>
    </row>
    <row r="40" spans="1:4" s="350" customFormat="1" ht="18" customHeight="1" x14ac:dyDescent="0.15">
      <c r="A40" s="135" t="s">
        <v>136</v>
      </c>
      <c r="B40" s="9" t="s">
        <v>424</v>
      </c>
      <c r="C40" s="1341" t="s">
        <v>650</v>
      </c>
      <c r="D40" s="1342" t="s">
        <v>650</v>
      </c>
    </row>
    <row r="41" spans="1:4" s="350" customFormat="1" ht="18" customHeight="1" x14ac:dyDescent="0.15">
      <c r="A41" s="135" t="s">
        <v>141</v>
      </c>
      <c r="B41" s="9" t="s">
        <v>425</v>
      </c>
      <c r="C41" s="1341" t="s">
        <v>651</v>
      </c>
      <c r="D41" s="1342" t="s">
        <v>651</v>
      </c>
    </row>
    <row r="42" spans="1:4" s="350" customFormat="1" ht="18" customHeight="1" x14ac:dyDescent="0.15">
      <c r="A42" s="1323" t="s">
        <v>145</v>
      </c>
      <c r="B42" s="1354" t="s">
        <v>426</v>
      </c>
      <c r="C42" s="1326" t="s">
        <v>652</v>
      </c>
      <c r="D42" s="1330" t="s">
        <v>653</v>
      </c>
    </row>
    <row r="43" spans="1:4" s="350" customFormat="1" ht="18" customHeight="1" x14ac:dyDescent="0.15">
      <c r="A43" s="140" t="s">
        <v>148</v>
      </c>
      <c r="B43" s="9" t="s">
        <v>390</v>
      </c>
      <c r="C43" s="1341" t="s">
        <v>654</v>
      </c>
      <c r="D43" s="1342" t="s">
        <v>654</v>
      </c>
    </row>
    <row r="44" spans="1:4" s="350" customFormat="1" ht="18" customHeight="1" x14ac:dyDescent="0.15">
      <c r="A44" s="140" t="s">
        <v>164</v>
      </c>
      <c r="B44" s="9" t="s">
        <v>392</v>
      </c>
      <c r="C44" s="1341" t="s">
        <v>655</v>
      </c>
      <c r="D44" s="1342" t="s">
        <v>655</v>
      </c>
    </row>
    <row r="45" spans="1:4" s="350" customFormat="1" ht="18" customHeight="1" x14ac:dyDescent="0.15">
      <c r="A45" s="135" t="s">
        <v>188</v>
      </c>
      <c r="B45" s="7" t="s">
        <v>398</v>
      </c>
      <c r="C45" s="1328" t="s">
        <v>656</v>
      </c>
      <c r="D45" s="1332" t="s">
        <v>656</v>
      </c>
    </row>
    <row r="46" spans="1:4" s="350" customFormat="1" ht="18" customHeight="1" x14ac:dyDescent="0.15">
      <c r="A46" s="1323" t="s">
        <v>190</v>
      </c>
      <c r="B46" s="1354" t="s">
        <v>427</v>
      </c>
      <c r="C46" s="1326" t="s">
        <v>657</v>
      </c>
      <c r="D46" s="1330" t="s">
        <v>657</v>
      </c>
    </row>
    <row r="47" spans="1:4" s="350" customFormat="1" ht="18" customHeight="1" x14ac:dyDescent="0.15">
      <c r="A47" s="140" t="s">
        <v>193</v>
      </c>
      <c r="B47" s="9" t="s">
        <v>390</v>
      </c>
      <c r="C47" s="1326" t="s">
        <v>658</v>
      </c>
      <c r="D47" s="1330" t="s">
        <v>658</v>
      </c>
    </row>
    <row r="48" spans="1:4" s="350" customFormat="1" ht="18" customHeight="1" x14ac:dyDescent="0.15">
      <c r="A48" s="140" t="s">
        <v>202</v>
      </c>
      <c r="B48" s="9" t="s">
        <v>392</v>
      </c>
      <c r="C48" s="1327" t="s">
        <v>659</v>
      </c>
      <c r="D48" s="1331" t="s">
        <v>660</v>
      </c>
    </row>
    <row r="49" spans="1:4" s="350" customFormat="1" ht="18" customHeight="1" x14ac:dyDescent="0.15">
      <c r="A49" s="141" t="s">
        <v>206</v>
      </c>
      <c r="B49" s="10" t="s">
        <v>398</v>
      </c>
      <c r="C49" s="1328" t="s">
        <v>661</v>
      </c>
      <c r="D49" s="1334" t="s">
        <v>659</v>
      </c>
    </row>
    <row r="50" spans="1:4" s="350" customFormat="1" ht="18" customHeight="1" x14ac:dyDescent="0.15">
      <c r="A50" s="140" t="s">
        <v>207</v>
      </c>
      <c r="B50" s="876" t="s">
        <v>428</v>
      </c>
      <c r="C50" s="1343" t="s">
        <v>662</v>
      </c>
      <c r="D50" s="1344" t="s">
        <v>662</v>
      </c>
    </row>
    <row r="51" spans="1:4" s="350" customFormat="1" ht="18" customHeight="1" x14ac:dyDescent="0.15">
      <c r="A51" s="140" t="s">
        <v>209</v>
      </c>
      <c r="B51" s="9" t="s">
        <v>429</v>
      </c>
      <c r="C51" s="1343" t="s">
        <v>663</v>
      </c>
      <c r="D51" s="1344" t="s">
        <v>663</v>
      </c>
    </row>
    <row r="52" spans="1:4" s="350" customFormat="1" ht="18" customHeight="1" x14ac:dyDescent="0.15">
      <c r="A52" s="140" t="s">
        <v>430</v>
      </c>
      <c r="B52" s="7" t="s">
        <v>390</v>
      </c>
      <c r="C52" s="1326" t="s">
        <v>664</v>
      </c>
      <c r="D52" s="1330" t="s">
        <v>664</v>
      </c>
    </row>
    <row r="53" spans="1:4" s="350" customFormat="1" ht="18" customHeight="1" x14ac:dyDescent="0.15">
      <c r="A53" s="140" t="s">
        <v>215</v>
      </c>
      <c r="B53" s="7" t="s">
        <v>392</v>
      </c>
      <c r="C53" s="1327" t="s">
        <v>665</v>
      </c>
      <c r="D53" s="1331" t="s">
        <v>666</v>
      </c>
    </row>
    <row r="54" spans="1:4" s="350" customFormat="1" ht="18" customHeight="1" x14ac:dyDescent="0.15">
      <c r="A54" s="140" t="s">
        <v>218</v>
      </c>
      <c r="B54" s="17" t="s">
        <v>398</v>
      </c>
      <c r="C54" s="1329" t="s">
        <v>667</v>
      </c>
      <c r="D54" s="1333" t="s">
        <v>665</v>
      </c>
    </row>
    <row r="55" spans="1:4" s="350" customFormat="1" ht="18" customHeight="1" x14ac:dyDescent="0.15">
      <c r="A55" s="143" t="s">
        <v>219</v>
      </c>
      <c r="B55" s="1311" t="s">
        <v>431</v>
      </c>
      <c r="C55" s="1329" t="s">
        <v>668</v>
      </c>
      <c r="D55" s="1340" t="s">
        <v>668</v>
      </c>
    </row>
    <row r="56" spans="1:4" s="350" customFormat="1" ht="18" customHeight="1" x14ac:dyDescent="0.15">
      <c r="A56" s="143" t="s">
        <v>222</v>
      </c>
      <c r="B56" s="1311" t="s">
        <v>432</v>
      </c>
      <c r="C56" s="1328" t="s">
        <v>669</v>
      </c>
      <c r="D56" s="1332" t="s">
        <v>670</v>
      </c>
    </row>
    <row r="57" spans="1:4" s="350" customFormat="1" ht="18" customHeight="1" x14ac:dyDescent="0.15">
      <c r="A57" s="143" t="s">
        <v>223</v>
      </c>
      <c r="B57" s="1311" t="s">
        <v>433</v>
      </c>
      <c r="C57" s="1329" t="s">
        <v>669</v>
      </c>
      <c r="D57" s="1340" t="s">
        <v>671</v>
      </c>
    </row>
    <row r="58" spans="1:4" s="350" customFormat="1" ht="18" customHeight="1" x14ac:dyDescent="0.15">
      <c r="A58" s="143" t="s">
        <v>225</v>
      </c>
      <c r="B58" s="1312" t="s">
        <v>434</v>
      </c>
      <c r="C58" s="1329" t="s">
        <v>669</v>
      </c>
      <c r="D58" s="1340" t="s">
        <v>669</v>
      </c>
    </row>
    <row r="59" spans="1:4" s="350" customFormat="1" ht="18" customHeight="1" x14ac:dyDescent="0.15">
      <c r="A59" s="140" t="s">
        <v>226</v>
      </c>
      <c r="B59" s="351" t="s">
        <v>435</v>
      </c>
      <c r="C59" s="1326" t="s">
        <v>672</v>
      </c>
      <c r="D59" s="1330" t="s">
        <v>672</v>
      </c>
    </row>
    <row r="60" spans="1:4" s="350" customFormat="1" ht="18" customHeight="1" x14ac:dyDescent="0.15">
      <c r="A60" s="140" t="s">
        <v>232</v>
      </c>
      <c r="B60" s="834" t="s">
        <v>436</v>
      </c>
      <c r="C60" s="1327" t="s">
        <v>673</v>
      </c>
      <c r="D60" s="1331" t="s">
        <v>673</v>
      </c>
    </row>
    <row r="61" spans="1:4" s="350" customFormat="1" ht="18" customHeight="1" x14ac:dyDescent="0.15">
      <c r="A61" s="140" t="s">
        <v>234</v>
      </c>
      <c r="B61" s="9" t="s">
        <v>437</v>
      </c>
      <c r="C61" s="1326" t="s">
        <v>674</v>
      </c>
      <c r="D61" s="1330" t="s">
        <v>674</v>
      </c>
    </row>
    <row r="62" spans="1:4" s="350" customFormat="1" ht="18" customHeight="1" x14ac:dyDescent="0.15">
      <c r="A62" s="140" t="s">
        <v>236</v>
      </c>
      <c r="B62" s="7" t="s">
        <v>438</v>
      </c>
      <c r="C62" s="1345" t="s">
        <v>675</v>
      </c>
      <c r="D62" s="1346" t="s">
        <v>675</v>
      </c>
    </row>
    <row r="63" spans="1:4" s="350" customFormat="1" ht="18" customHeight="1" x14ac:dyDescent="0.15">
      <c r="A63" s="140" t="s">
        <v>239</v>
      </c>
      <c r="B63" s="699" t="s">
        <v>439</v>
      </c>
      <c r="C63" s="1326" t="s">
        <v>676</v>
      </c>
      <c r="D63" s="1330" t="s">
        <v>676</v>
      </c>
    </row>
    <row r="64" spans="1:4" s="350" customFormat="1" ht="18" customHeight="1" x14ac:dyDescent="0.15">
      <c r="A64" s="141" t="s">
        <v>241</v>
      </c>
      <c r="B64" s="10" t="s">
        <v>440</v>
      </c>
      <c r="C64" s="1327" t="s">
        <v>677</v>
      </c>
      <c r="D64" s="1331" t="s">
        <v>677</v>
      </c>
    </row>
    <row r="65" spans="1:4" s="350" customFormat="1" ht="18" customHeight="1" x14ac:dyDescent="0.15">
      <c r="A65" s="143" t="s">
        <v>244</v>
      </c>
      <c r="B65" s="852" t="s">
        <v>441</v>
      </c>
      <c r="C65" s="1347" t="s">
        <v>678</v>
      </c>
      <c r="D65" s="1348" t="s">
        <v>679</v>
      </c>
    </row>
    <row r="66" spans="1:4" s="350" customFormat="1" ht="18" customHeight="1" x14ac:dyDescent="0.15">
      <c r="A66" s="143" t="s">
        <v>247</v>
      </c>
      <c r="B66" s="835" t="s">
        <v>442</v>
      </c>
      <c r="C66" s="1329" t="s">
        <v>680</v>
      </c>
      <c r="D66" s="1333" t="s">
        <v>681</v>
      </c>
    </row>
    <row r="67" spans="1:4" s="350" customFormat="1" ht="18" customHeight="1" x14ac:dyDescent="0.15">
      <c r="A67" s="143" t="s">
        <v>443</v>
      </c>
      <c r="B67" s="9" t="s">
        <v>444</v>
      </c>
      <c r="C67" s="1345" t="s">
        <v>682</v>
      </c>
      <c r="D67" s="1346" t="s">
        <v>682</v>
      </c>
    </row>
    <row r="68" spans="1:4" s="350" customFormat="1" ht="18" customHeight="1" x14ac:dyDescent="0.15">
      <c r="A68" s="143" t="s">
        <v>252</v>
      </c>
      <c r="B68" s="7" t="s">
        <v>445</v>
      </c>
      <c r="C68" s="1329" t="s">
        <v>683</v>
      </c>
      <c r="D68" s="1340" t="s">
        <v>683</v>
      </c>
    </row>
    <row r="69" spans="1:4" s="350" customFormat="1" ht="18" customHeight="1" x14ac:dyDescent="0.15">
      <c r="A69" s="143" t="s">
        <v>255</v>
      </c>
      <c r="B69" s="8" t="s">
        <v>446</v>
      </c>
      <c r="C69" s="1329" t="s">
        <v>683</v>
      </c>
      <c r="D69" s="1340" t="s">
        <v>683</v>
      </c>
    </row>
    <row r="70" spans="1:4" s="350" customFormat="1" ht="18" customHeight="1" x14ac:dyDescent="0.15">
      <c r="A70" s="143" t="s">
        <v>258</v>
      </c>
      <c r="B70" s="10" t="s">
        <v>447</v>
      </c>
      <c r="C70" s="1328" t="s">
        <v>683</v>
      </c>
      <c r="D70" s="1332" t="s">
        <v>683</v>
      </c>
    </row>
    <row r="71" spans="1:4" s="350" customFormat="1" ht="18" customHeight="1" x14ac:dyDescent="0.15">
      <c r="A71" s="141" t="s">
        <v>261</v>
      </c>
      <c r="B71" s="9" t="s">
        <v>448</v>
      </c>
      <c r="C71" s="1327" t="s">
        <v>684</v>
      </c>
      <c r="D71" s="1331" t="s">
        <v>684</v>
      </c>
    </row>
    <row r="72" spans="1:4" s="350" customFormat="1" ht="18" customHeight="1" x14ac:dyDescent="0.15">
      <c r="A72" s="143" t="s">
        <v>263</v>
      </c>
      <c r="B72" s="852" t="s">
        <v>449</v>
      </c>
      <c r="C72" s="1347" t="s">
        <v>680</v>
      </c>
      <c r="D72" s="1349" t="s">
        <v>685</v>
      </c>
    </row>
    <row r="73" spans="1:4" s="350" customFormat="1" ht="18" customHeight="1" x14ac:dyDescent="0.15">
      <c r="A73" s="140" t="s">
        <v>265</v>
      </c>
      <c r="B73" s="836" t="s">
        <v>450</v>
      </c>
      <c r="C73" s="1347" t="s">
        <v>680</v>
      </c>
      <c r="D73" s="1350" t="s">
        <v>686</v>
      </c>
    </row>
    <row r="74" spans="1:4" s="350" customFormat="1" ht="18" customHeight="1" x14ac:dyDescent="0.15">
      <c r="A74" s="140" t="s">
        <v>267</v>
      </c>
      <c r="B74" s="837" t="s">
        <v>451</v>
      </c>
      <c r="C74" s="1347" t="s">
        <v>680</v>
      </c>
      <c r="D74" s="1350" t="s">
        <v>686</v>
      </c>
    </row>
    <row r="75" spans="1:4" s="350" customFormat="1" ht="18" customHeight="1" x14ac:dyDescent="0.15">
      <c r="A75" s="1335" t="s">
        <v>269</v>
      </c>
      <c r="B75" s="852" t="s">
        <v>452</v>
      </c>
      <c r="C75" s="1343" t="s">
        <v>687</v>
      </c>
      <c r="D75" s="1344" t="s">
        <v>687</v>
      </c>
    </row>
    <row r="76" spans="1:4" s="350" customFormat="1" x14ac:dyDescent="0.15">
      <c r="A76" s="143" t="s">
        <v>272</v>
      </c>
      <c r="B76" s="852" t="s">
        <v>453</v>
      </c>
      <c r="C76" s="1343" t="s">
        <v>688</v>
      </c>
      <c r="D76" s="1344" t="s">
        <v>688</v>
      </c>
    </row>
    <row r="77" spans="1:4" s="350" customFormat="1" ht="18" customHeight="1" x14ac:dyDescent="0.15">
      <c r="A77" s="143" t="s">
        <v>274</v>
      </c>
      <c r="B77" s="9" t="s">
        <v>454</v>
      </c>
      <c r="C77" s="1343" t="s">
        <v>689</v>
      </c>
      <c r="D77" s="1344" t="s">
        <v>690</v>
      </c>
    </row>
    <row r="78" spans="1:4" s="350" customFormat="1" ht="18" customHeight="1" x14ac:dyDescent="0.15">
      <c r="A78" s="143" t="s">
        <v>276</v>
      </c>
      <c r="B78" s="7" t="s">
        <v>455</v>
      </c>
      <c r="C78" s="1343" t="s">
        <v>691</v>
      </c>
      <c r="D78" s="1344" t="s">
        <v>691</v>
      </c>
    </row>
    <row r="79" spans="1:4" s="350" customFormat="1" ht="18" customHeight="1" x14ac:dyDescent="0.15">
      <c r="A79" s="143" t="s">
        <v>278</v>
      </c>
      <c r="B79" s="7" t="s">
        <v>456</v>
      </c>
      <c r="C79" s="1347" t="s">
        <v>692</v>
      </c>
      <c r="D79" s="1349" t="s">
        <v>693</v>
      </c>
    </row>
    <row r="80" spans="1:4" s="350" customFormat="1" ht="18" customHeight="1" x14ac:dyDescent="0.15">
      <c r="A80" s="143" t="s">
        <v>280</v>
      </c>
      <c r="B80" s="7" t="s">
        <v>457</v>
      </c>
      <c r="C80" s="1347" t="s">
        <v>694</v>
      </c>
      <c r="D80" s="1348" t="s">
        <v>695</v>
      </c>
    </row>
    <row r="81" spans="1:4" s="350" customFormat="1" ht="18" customHeight="1" x14ac:dyDescent="0.15">
      <c r="A81" s="143" t="s">
        <v>282</v>
      </c>
      <c r="B81" s="10" t="s">
        <v>458</v>
      </c>
      <c r="C81" s="1347" t="s">
        <v>696</v>
      </c>
      <c r="D81" s="1350" t="s">
        <v>696</v>
      </c>
    </row>
    <row r="82" spans="1:4" s="350" customFormat="1" ht="18" customHeight="1" x14ac:dyDescent="0.15">
      <c r="A82" s="143">
        <v>12.2</v>
      </c>
      <c r="B82" s="835" t="s">
        <v>459</v>
      </c>
      <c r="C82" s="1343" t="s">
        <v>697</v>
      </c>
      <c r="D82" s="1344" t="s">
        <v>697</v>
      </c>
    </row>
    <row r="83" spans="1:4" s="350" customFormat="1" ht="30" x14ac:dyDescent="0.15">
      <c r="A83" s="143">
        <v>12.3</v>
      </c>
      <c r="B83" s="9" t="s">
        <v>460</v>
      </c>
      <c r="C83" s="1347" t="s">
        <v>698</v>
      </c>
      <c r="D83" s="1350" t="s">
        <v>698</v>
      </c>
    </row>
    <row r="84" spans="1:4" s="350" customFormat="1" x14ac:dyDescent="0.15">
      <c r="A84" s="143" t="s">
        <v>288</v>
      </c>
      <c r="B84" s="7" t="s">
        <v>461</v>
      </c>
      <c r="C84" s="1343" t="s">
        <v>699</v>
      </c>
      <c r="D84" s="1344" t="s">
        <v>699</v>
      </c>
    </row>
    <row r="85" spans="1:4" s="350" customFormat="1" x14ac:dyDescent="0.15">
      <c r="A85" s="143" t="s">
        <v>290</v>
      </c>
      <c r="B85" s="7" t="s">
        <v>462</v>
      </c>
      <c r="C85" s="1347" t="s">
        <v>700</v>
      </c>
      <c r="D85" s="1350" t="s">
        <v>700</v>
      </c>
    </row>
    <row r="86" spans="1:4" s="350" customFormat="1" x14ac:dyDescent="0.15">
      <c r="A86" s="143" t="s">
        <v>292</v>
      </c>
      <c r="B86" s="7" t="s">
        <v>463</v>
      </c>
      <c r="C86" s="1347" t="s">
        <v>701</v>
      </c>
      <c r="D86" s="1350" t="s">
        <v>701</v>
      </c>
    </row>
    <row r="87" spans="1:4" s="350" customFormat="1" x14ac:dyDescent="0.15">
      <c r="A87" s="143" t="s">
        <v>294</v>
      </c>
      <c r="B87" s="725" t="s">
        <v>464</v>
      </c>
      <c r="C87" s="1347" t="s">
        <v>702</v>
      </c>
      <c r="D87" s="1350" t="s">
        <v>702</v>
      </c>
    </row>
    <row r="88" spans="1:4" s="350" customFormat="1" ht="30" x14ac:dyDescent="0.15">
      <c r="A88" s="140">
        <v>12.4</v>
      </c>
      <c r="B88" s="743" t="s">
        <v>465</v>
      </c>
      <c r="C88" s="1329" t="s">
        <v>703</v>
      </c>
      <c r="D88" s="1340" t="s">
        <v>704</v>
      </c>
    </row>
    <row r="89" spans="1:4" s="350" customFormat="1" x14ac:dyDescent="0.15">
      <c r="A89" s="1323" t="s">
        <v>298</v>
      </c>
      <c r="B89" s="9" t="s">
        <v>466</v>
      </c>
      <c r="C89" s="1351" t="s">
        <v>705</v>
      </c>
      <c r="D89" s="1340" t="s">
        <v>706</v>
      </c>
    </row>
    <row r="90" spans="1:4" s="350" customFormat="1" x14ac:dyDescent="0.15">
      <c r="A90" s="140" t="s">
        <v>301</v>
      </c>
      <c r="B90" s="9" t="s">
        <v>467</v>
      </c>
      <c r="C90" s="1351" t="s">
        <v>705</v>
      </c>
      <c r="D90" s="1340" t="s">
        <v>706</v>
      </c>
    </row>
    <row r="91" spans="1:4" s="350" customFormat="1" ht="17" thickBot="1" x14ac:dyDescent="0.2">
      <c r="A91" s="1338" t="s">
        <v>303</v>
      </c>
      <c r="B91" s="12" t="s">
        <v>707</v>
      </c>
      <c r="C91" s="1352" t="s">
        <v>705</v>
      </c>
      <c r="D91" s="1353" t="s">
        <v>706</v>
      </c>
    </row>
    <row r="92" spans="1:4" ht="7.5" customHeight="1" x14ac:dyDescent="0.2">
      <c r="A92" s="349"/>
      <c r="B92" s="348"/>
      <c r="C92" s="347"/>
      <c r="D92" s="347"/>
    </row>
    <row r="93" spans="1:4" ht="35.25" customHeight="1" x14ac:dyDescent="0.2">
      <c r="A93" s="1636" t="s">
        <v>708</v>
      </c>
      <c r="B93" s="1636"/>
      <c r="C93" s="1636"/>
      <c r="D93" s="1636"/>
    </row>
    <row r="94" spans="1:4" ht="21" customHeight="1" x14ac:dyDescent="0.2">
      <c r="A94" s="1283" t="s">
        <v>308</v>
      </c>
      <c r="B94" s="348"/>
      <c r="C94" s="347"/>
      <c r="D94" s="347"/>
    </row>
    <row r="95" spans="1:4" ht="18" customHeight="1" x14ac:dyDescent="0.2">
      <c r="A95" s="1621" t="s">
        <v>709</v>
      </c>
      <c r="B95" s="1622"/>
      <c r="C95" s="1622"/>
      <c r="D95" s="1622"/>
    </row>
    <row r="96" spans="1:4" x14ac:dyDescent="0.2">
      <c r="A96" s="1621" t="s">
        <v>710</v>
      </c>
      <c r="B96" s="1623"/>
      <c r="C96" s="1623"/>
      <c r="D96" s="1623"/>
    </row>
    <row r="97" spans="1:4" ht="24.75" customHeight="1" x14ac:dyDescent="0.2">
      <c r="A97" s="1621" t="s">
        <v>711</v>
      </c>
      <c r="B97" s="1621"/>
      <c r="C97" s="1621"/>
      <c r="D97" s="1621"/>
    </row>
    <row r="98" spans="1:4" s="346" customFormat="1" ht="18" customHeight="1" x14ac:dyDescent="0.15">
      <c r="A98" s="1624"/>
      <c r="B98" s="1624"/>
      <c r="C98" s="1624"/>
      <c r="D98" s="1624"/>
    </row>
    <row r="99" spans="1:4" ht="18.5" customHeight="1" x14ac:dyDescent="0.2"/>
  </sheetData>
  <mergeCells count="16">
    <mergeCell ref="A95:D95"/>
    <mergeCell ref="A96:D96"/>
    <mergeCell ref="A97:D97"/>
    <mergeCell ref="A98:D98"/>
    <mergeCell ref="C9:D9"/>
    <mergeCell ref="C10:C13"/>
    <mergeCell ref="D10:D13"/>
    <mergeCell ref="A14:D14"/>
    <mergeCell ref="A32:D32"/>
    <mergeCell ref="A93:D93"/>
    <mergeCell ref="C8:D8"/>
    <mergeCell ref="C2:D2"/>
    <mergeCell ref="C3:D3"/>
    <mergeCell ref="C4:D5"/>
    <mergeCell ref="C6:D6"/>
    <mergeCell ref="C7:D7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90"/>
  <sheetViews>
    <sheetView showGridLines="0" zoomScale="70" zoomScaleNormal="70" zoomScaleSheetLayoutView="100" workbookViewId="0">
      <selection activeCell="M25" sqref="M25"/>
    </sheetView>
  </sheetViews>
  <sheetFormatPr baseColWidth="10" defaultColWidth="9" defaultRowHeight="16" x14ac:dyDescent="0.2"/>
  <cols>
    <col min="1" max="1" width="10.5" style="39" customWidth="1"/>
    <col min="2" max="2" width="85.1640625" style="39" customWidth="1"/>
    <col min="3" max="3" width="48.5" style="39" customWidth="1"/>
    <col min="4" max="4" width="44.5" style="39" customWidth="1"/>
    <col min="5" max="5" width="44.33203125" style="39" customWidth="1"/>
    <col min="6" max="6" width="41.33203125" style="39" customWidth="1"/>
    <col min="7" max="7" width="9" style="39" customWidth="1"/>
    <col min="8" max="8" width="0.6640625" style="39" customWidth="1"/>
    <col min="9" max="10" width="9" style="39" hidden="1" customWidth="1"/>
    <col min="11" max="16384" width="9" style="39"/>
  </cols>
  <sheetData>
    <row r="1" spans="1:6" ht="17" thickBot="1" x14ac:dyDescent="0.25">
      <c r="A1" s="677" t="s">
        <v>6</v>
      </c>
      <c r="B1" s="678"/>
      <c r="C1" s="678"/>
    </row>
    <row r="2" spans="1:6" x14ac:dyDescent="0.2">
      <c r="A2" s="679"/>
      <c r="B2" s="680" t="s">
        <v>6</v>
      </c>
      <c r="C2" s="680"/>
      <c r="D2" s="263"/>
      <c r="E2" s="263"/>
      <c r="F2" s="264"/>
    </row>
    <row r="3" spans="1:6" x14ac:dyDescent="0.2">
      <c r="A3" s="681"/>
      <c r="B3" s="682" t="s">
        <v>6</v>
      </c>
      <c r="C3" s="682"/>
      <c r="F3" s="265"/>
    </row>
    <row r="4" spans="1:6" ht="18" customHeight="1" x14ac:dyDescent="0.2">
      <c r="A4" s="681"/>
      <c r="B4" s="682" t="s">
        <v>6</v>
      </c>
      <c r="C4" s="682"/>
      <c r="D4" s="1619" t="s">
        <v>712</v>
      </c>
      <c r="E4" s="1617"/>
      <c r="F4" s="1637"/>
    </row>
    <row r="5" spans="1:6" ht="18" customHeight="1" x14ac:dyDescent="0.2">
      <c r="A5" s="681"/>
      <c r="B5" s="682"/>
      <c r="C5" s="682"/>
      <c r="D5" s="1638"/>
      <c r="E5" s="1638"/>
      <c r="F5" s="1637"/>
    </row>
    <row r="6" spans="1:6" s="361" customFormat="1" ht="18" thickBot="1" x14ac:dyDescent="0.25">
      <c r="A6" s="683"/>
      <c r="B6" s="41"/>
      <c r="C6" s="41"/>
      <c r="D6" s="1619" t="s">
        <v>362</v>
      </c>
      <c r="E6" s="1619"/>
      <c r="F6" s="1639"/>
    </row>
    <row r="7" spans="1:6" ht="18" customHeight="1" x14ac:dyDescent="0.2">
      <c r="A7" s="679"/>
      <c r="B7" s="680" t="s">
        <v>6</v>
      </c>
      <c r="C7" s="680"/>
      <c r="D7" s="1640" t="s">
        <v>482</v>
      </c>
      <c r="E7" s="1640"/>
      <c r="F7" s="1641"/>
    </row>
    <row r="8" spans="1:6" ht="18" customHeight="1" x14ac:dyDescent="0.2">
      <c r="A8" s="681"/>
      <c r="B8" s="682"/>
      <c r="C8" s="682"/>
      <c r="D8" s="1642" t="s">
        <v>713</v>
      </c>
      <c r="E8" s="1642"/>
      <c r="F8" s="1639"/>
    </row>
    <row r="9" spans="1:6" x14ac:dyDescent="0.2">
      <c r="A9" s="684"/>
      <c r="B9" s="685"/>
      <c r="C9" s="685"/>
      <c r="D9" s="879"/>
      <c r="E9" s="879"/>
      <c r="F9" s="266"/>
    </row>
    <row r="10" spans="1:6" x14ac:dyDescent="0.2">
      <c r="A10" s="686" t="s">
        <v>6</v>
      </c>
      <c r="B10" s="158"/>
      <c r="C10" s="687"/>
      <c r="D10" s="1643" t="s">
        <v>714</v>
      </c>
      <c r="E10" s="1644"/>
      <c r="F10" s="1645"/>
    </row>
    <row r="11" spans="1:6" ht="18" customHeight="1" x14ac:dyDescent="0.2">
      <c r="A11" s="688" t="s">
        <v>370</v>
      </c>
      <c r="B11" s="267" t="s">
        <v>371</v>
      </c>
      <c r="C11" s="689"/>
      <c r="D11" s="1629"/>
      <c r="E11" s="1646"/>
      <c r="F11" s="1647"/>
    </row>
    <row r="12" spans="1:6" ht="15.75" customHeight="1" x14ac:dyDescent="0.2">
      <c r="A12" s="688" t="s">
        <v>375</v>
      </c>
      <c r="B12" s="267"/>
      <c r="C12" s="1650" t="s">
        <v>715</v>
      </c>
      <c r="D12" s="1650" t="s">
        <v>716</v>
      </c>
      <c r="E12" s="1650" t="s">
        <v>717</v>
      </c>
      <c r="F12" s="1652" t="s">
        <v>718</v>
      </c>
    </row>
    <row r="13" spans="1:6" s="692" customFormat="1" ht="15.5" customHeight="1" x14ac:dyDescent="0.2">
      <c r="A13" s="690" t="s">
        <v>6</v>
      </c>
      <c r="B13" s="691"/>
      <c r="C13" s="1651"/>
      <c r="D13" s="1651"/>
      <c r="E13" s="1651"/>
      <c r="F13" s="1632"/>
    </row>
    <row r="14" spans="1:6" ht="20" customHeight="1" x14ac:dyDescent="0.2">
      <c r="A14" s="693">
        <v>1</v>
      </c>
      <c r="B14" s="694" t="s">
        <v>383</v>
      </c>
      <c r="C14" s="695" t="s">
        <v>719</v>
      </c>
      <c r="D14" s="695" t="s">
        <v>719</v>
      </c>
      <c r="E14" s="695" t="s">
        <v>720</v>
      </c>
      <c r="F14" s="696" t="s">
        <v>721</v>
      </c>
    </row>
    <row r="15" spans="1:6" ht="40.25" customHeight="1" x14ac:dyDescent="0.2">
      <c r="A15" s="693">
        <v>1.1000000000000001</v>
      </c>
      <c r="B15" s="697" t="s">
        <v>388</v>
      </c>
      <c r="C15" s="695" t="s">
        <v>722</v>
      </c>
      <c r="D15" s="695" t="s">
        <v>722</v>
      </c>
      <c r="E15" s="695" t="s">
        <v>723</v>
      </c>
      <c r="F15" s="698">
        <v>245.01</v>
      </c>
    </row>
    <row r="16" spans="1:6" ht="20" customHeight="1" x14ac:dyDescent="0.2">
      <c r="A16" s="693" t="s">
        <v>43</v>
      </c>
      <c r="B16" s="699" t="s">
        <v>390</v>
      </c>
      <c r="C16" s="700">
        <v>4401.1099999999997</v>
      </c>
      <c r="D16" s="700">
        <v>4401.1099999999997</v>
      </c>
      <c r="E16" s="701" t="s">
        <v>724</v>
      </c>
      <c r="F16" s="702" t="s">
        <v>725</v>
      </c>
    </row>
    <row r="17" spans="1:6" ht="20" customHeight="1" x14ac:dyDescent="0.2">
      <c r="A17" s="693" t="s">
        <v>50</v>
      </c>
      <c r="B17" s="703" t="s">
        <v>392</v>
      </c>
      <c r="C17" s="704">
        <v>4401.12</v>
      </c>
      <c r="D17" s="704">
        <v>4401.12</v>
      </c>
      <c r="E17" s="701" t="s">
        <v>724</v>
      </c>
      <c r="F17" s="702" t="s">
        <v>725</v>
      </c>
    </row>
    <row r="18" spans="1:6" ht="20" customHeight="1" x14ac:dyDescent="0.2">
      <c r="A18" s="693">
        <v>1.2</v>
      </c>
      <c r="B18" s="705" t="s">
        <v>394</v>
      </c>
      <c r="C18" s="704">
        <v>44.03</v>
      </c>
      <c r="D18" s="704">
        <v>44.03</v>
      </c>
      <c r="E18" s="704">
        <v>44.03</v>
      </c>
      <c r="F18" s="706">
        <v>247</v>
      </c>
    </row>
    <row r="19" spans="1:6" ht="20" customHeight="1" x14ac:dyDescent="0.2">
      <c r="A19" s="693" t="s">
        <v>56</v>
      </c>
      <c r="B19" s="699" t="s">
        <v>390</v>
      </c>
      <c r="C19" s="695" t="s">
        <v>566</v>
      </c>
      <c r="D19" s="695" t="s">
        <v>566</v>
      </c>
      <c r="E19" s="695" t="s">
        <v>726</v>
      </c>
      <c r="F19" s="698" t="s">
        <v>727</v>
      </c>
    </row>
    <row r="20" spans="1:6" s="268" customFormat="1" ht="20" customHeight="1" x14ac:dyDescent="0.15">
      <c r="A20" s="693" t="s">
        <v>65</v>
      </c>
      <c r="B20" s="699" t="s">
        <v>392</v>
      </c>
      <c r="C20" s="695" t="s">
        <v>728</v>
      </c>
      <c r="D20" s="707" t="s">
        <v>729</v>
      </c>
      <c r="E20" s="707" t="s">
        <v>730</v>
      </c>
      <c r="F20" s="698" t="s">
        <v>731</v>
      </c>
    </row>
    <row r="21" spans="1:6" s="268" customFormat="1" ht="20" customHeight="1" x14ac:dyDescent="0.15">
      <c r="A21" s="693" t="s">
        <v>66</v>
      </c>
      <c r="B21" s="708" t="s">
        <v>507</v>
      </c>
      <c r="C21" s="709" t="s">
        <v>732</v>
      </c>
      <c r="D21" s="709" t="s">
        <v>733</v>
      </c>
      <c r="E21" s="709" t="s">
        <v>734</v>
      </c>
      <c r="F21" s="698" t="s">
        <v>735</v>
      </c>
    </row>
    <row r="22" spans="1:6" s="268" customFormat="1" ht="20" customHeight="1" x14ac:dyDescent="0.15">
      <c r="A22" s="710">
        <v>2</v>
      </c>
      <c r="B22" s="711" t="s">
        <v>414</v>
      </c>
      <c r="C22" s="712" t="s">
        <v>736</v>
      </c>
      <c r="D22" s="712" t="s">
        <v>737</v>
      </c>
      <c r="E22" s="712" t="s">
        <v>737</v>
      </c>
      <c r="F22" s="713" t="s">
        <v>738</v>
      </c>
    </row>
    <row r="23" spans="1:6" s="268" customFormat="1" ht="20" customHeight="1" x14ac:dyDescent="0.15">
      <c r="A23" s="714">
        <v>3</v>
      </c>
      <c r="B23" s="715" t="s">
        <v>416</v>
      </c>
      <c r="C23" s="700" t="s">
        <v>739</v>
      </c>
      <c r="D23" s="700" t="s">
        <v>740</v>
      </c>
      <c r="E23" s="716" t="s">
        <v>741</v>
      </c>
      <c r="F23" s="269" t="s">
        <v>742</v>
      </c>
    </row>
    <row r="24" spans="1:6" s="268" customFormat="1" ht="20" customHeight="1" x14ac:dyDescent="0.15">
      <c r="A24" s="693" t="s">
        <v>112</v>
      </c>
      <c r="B24" s="705" t="s">
        <v>419</v>
      </c>
      <c r="C24" s="704" t="s">
        <v>743</v>
      </c>
      <c r="D24" s="704" t="s">
        <v>743</v>
      </c>
      <c r="E24" s="704" t="s">
        <v>743</v>
      </c>
      <c r="F24" s="717">
        <v>246.1</v>
      </c>
    </row>
    <row r="25" spans="1:6" s="268" customFormat="1" ht="40.25" customHeight="1" x14ac:dyDescent="0.15">
      <c r="A25" s="693" t="s">
        <v>121</v>
      </c>
      <c r="B25" s="721" t="s">
        <v>420</v>
      </c>
      <c r="C25" s="716" t="s">
        <v>744</v>
      </c>
      <c r="D25" s="716" t="s">
        <v>745</v>
      </c>
      <c r="E25" s="716" t="s">
        <v>746</v>
      </c>
      <c r="F25" s="269" t="s">
        <v>747</v>
      </c>
    </row>
    <row r="26" spans="1:6" s="268" customFormat="1" ht="20" customHeight="1" x14ac:dyDescent="0.15">
      <c r="A26" s="630" t="s">
        <v>128</v>
      </c>
      <c r="B26" s="803" t="s">
        <v>421</v>
      </c>
      <c r="C26" s="718">
        <v>4401.41</v>
      </c>
      <c r="D26" s="716" t="s">
        <v>745</v>
      </c>
      <c r="E26" s="716" t="s">
        <v>746</v>
      </c>
      <c r="F26" s="269" t="s">
        <v>747</v>
      </c>
    </row>
    <row r="27" spans="1:6" s="268" customFormat="1" x14ac:dyDescent="0.15">
      <c r="A27" s="693" t="s">
        <v>130</v>
      </c>
      <c r="B27" s="719" t="s">
        <v>422</v>
      </c>
      <c r="C27" s="718" t="s">
        <v>748</v>
      </c>
      <c r="D27" s="716" t="s">
        <v>745</v>
      </c>
      <c r="E27" s="716" t="s">
        <v>746</v>
      </c>
      <c r="F27" s="269" t="s">
        <v>747</v>
      </c>
    </row>
    <row r="28" spans="1:6" s="268" customFormat="1" ht="22.25" customHeight="1" x14ac:dyDescent="0.15">
      <c r="A28" s="714" t="s">
        <v>134</v>
      </c>
      <c r="B28" s="876" t="s">
        <v>423</v>
      </c>
      <c r="C28" s="700" t="s">
        <v>749</v>
      </c>
      <c r="D28" s="700" t="s">
        <v>750</v>
      </c>
      <c r="E28" s="716" t="s">
        <v>751</v>
      </c>
      <c r="F28" s="269" t="s">
        <v>747</v>
      </c>
    </row>
    <row r="29" spans="1:6" s="268" customFormat="1" ht="20" customHeight="1" x14ac:dyDescent="0.15">
      <c r="A29" s="693" t="s">
        <v>136</v>
      </c>
      <c r="B29" s="9" t="s">
        <v>424</v>
      </c>
      <c r="C29" s="700">
        <v>4401.3100000000004</v>
      </c>
      <c r="D29" s="700">
        <v>4401.3100000000004</v>
      </c>
      <c r="E29" s="700">
        <v>4401.3100000000004</v>
      </c>
      <c r="F29" s="269" t="s">
        <v>747</v>
      </c>
    </row>
    <row r="30" spans="1:6" s="268" customFormat="1" ht="20" customHeight="1" x14ac:dyDescent="0.15">
      <c r="A30" s="720" t="s">
        <v>141</v>
      </c>
      <c r="B30" s="9" t="s">
        <v>425</v>
      </c>
      <c r="C30" s="700" t="s">
        <v>752</v>
      </c>
      <c r="D30" s="700">
        <v>4401.3900000000003</v>
      </c>
      <c r="E30" s="716" t="s">
        <v>746</v>
      </c>
      <c r="F30" s="269" t="s">
        <v>747</v>
      </c>
    </row>
    <row r="31" spans="1:6" s="268" customFormat="1" ht="20" customHeight="1" x14ac:dyDescent="0.15">
      <c r="A31" s="714" t="s">
        <v>145</v>
      </c>
      <c r="B31" s="715" t="s">
        <v>426</v>
      </c>
      <c r="C31" s="722" t="s">
        <v>753</v>
      </c>
      <c r="D31" s="722" t="s">
        <v>753</v>
      </c>
      <c r="E31" s="722" t="s">
        <v>753</v>
      </c>
      <c r="F31" s="698" t="s">
        <v>754</v>
      </c>
    </row>
    <row r="32" spans="1:6" s="268" customFormat="1" ht="20" customHeight="1" x14ac:dyDescent="0.15">
      <c r="A32" s="693" t="s">
        <v>148</v>
      </c>
      <c r="B32" s="705" t="s">
        <v>390</v>
      </c>
      <c r="C32" s="723" t="s">
        <v>755</v>
      </c>
      <c r="D32" s="723" t="s">
        <v>756</v>
      </c>
      <c r="E32" s="723" t="s">
        <v>757</v>
      </c>
      <c r="F32" s="724" t="s">
        <v>758</v>
      </c>
    </row>
    <row r="33" spans="1:6" s="268" customFormat="1" ht="46.5" customHeight="1" x14ac:dyDescent="0.15">
      <c r="A33" s="693" t="s">
        <v>164</v>
      </c>
      <c r="B33" s="705" t="s">
        <v>392</v>
      </c>
      <c r="C33" s="704" t="s">
        <v>759</v>
      </c>
      <c r="D33" s="704" t="s">
        <v>760</v>
      </c>
      <c r="E33" s="704" t="s">
        <v>761</v>
      </c>
      <c r="F33" s="724" t="s">
        <v>762</v>
      </c>
    </row>
    <row r="34" spans="1:6" s="268" customFormat="1" ht="30" x14ac:dyDescent="0.15">
      <c r="A34" s="720" t="s">
        <v>188</v>
      </c>
      <c r="B34" s="725" t="s">
        <v>507</v>
      </c>
      <c r="C34" s="726" t="s">
        <v>763</v>
      </c>
      <c r="D34" s="726" t="s">
        <v>764</v>
      </c>
      <c r="E34" s="727" t="s">
        <v>765</v>
      </c>
      <c r="F34" s="724" t="s">
        <v>766</v>
      </c>
    </row>
    <row r="35" spans="1:6" s="268" customFormat="1" ht="20" customHeight="1" x14ac:dyDescent="0.15">
      <c r="A35" s="693" t="s">
        <v>190</v>
      </c>
      <c r="B35" s="876" t="s">
        <v>427</v>
      </c>
      <c r="C35" s="700">
        <v>44.08</v>
      </c>
      <c r="D35" s="700">
        <v>44.08</v>
      </c>
      <c r="E35" s="700">
        <v>44.08</v>
      </c>
      <c r="F35" s="698">
        <v>634.1</v>
      </c>
    </row>
    <row r="36" spans="1:6" s="268" customFormat="1" ht="20" customHeight="1" x14ac:dyDescent="0.15">
      <c r="A36" s="693" t="s">
        <v>193</v>
      </c>
      <c r="B36" s="7" t="s">
        <v>390</v>
      </c>
      <c r="C36" s="712" t="s">
        <v>767</v>
      </c>
      <c r="D36" s="712" t="s">
        <v>767</v>
      </c>
      <c r="E36" s="712" t="s">
        <v>767</v>
      </c>
      <c r="F36" s="698">
        <v>634.11</v>
      </c>
    </row>
    <row r="37" spans="1:6" s="268" customFormat="1" ht="20" customHeight="1" x14ac:dyDescent="0.15">
      <c r="A37" s="693" t="s">
        <v>202</v>
      </c>
      <c r="B37" s="7" t="s">
        <v>392</v>
      </c>
      <c r="C37" s="704" t="s">
        <v>768</v>
      </c>
      <c r="D37" s="704" t="s">
        <v>768</v>
      </c>
      <c r="E37" s="704" t="s">
        <v>768</v>
      </c>
      <c r="F37" s="706">
        <v>634.12</v>
      </c>
    </row>
    <row r="38" spans="1:6" s="268" customFormat="1" ht="20" customHeight="1" x14ac:dyDescent="0.15">
      <c r="A38" s="720" t="s">
        <v>206</v>
      </c>
      <c r="B38" s="877" t="s">
        <v>398</v>
      </c>
      <c r="C38" s="728" t="s">
        <v>769</v>
      </c>
      <c r="D38" s="728" t="s">
        <v>769</v>
      </c>
      <c r="E38" s="729" t="s">
        <v>770</v>
      </c>
      <c r="F38" s="702" t="s">
        <v>771</v>
      </c>
    </row>
    <row r="39" spans="1:6" s="268" customFormat="1" ht="31.5" customHeight="1" x14ac:dyDescent="0.15">
      <c r="A39" s="693" t="s">
        <v>207</v>
      </c>
      <c r="B39" s="878" t="s">
        <v>428</v>
      </c>
      <c r="C39" s="730" t="s">
        <v>772</v>
      </c>
      <c r="D39" s="700" t="s">
        <v>773</v>
      </c>
      <c r="E39" s="700" t="s">
        <v>774</v>
      </c>
      <c r="F39" s="696" t="s">
        <v>775</v>
      </c>
    </row>
    <row r="40" spans="1:6" s="268" customFormat="1" ht="20" customHeight="1" x14ac:dyDescent="0.15">
      <c r="A40" s="693" t="s">
        <v>209</v>
      </c>
      <c r="B40" s="9" t="s">
        <v>429</v>
      </c>
      <c r="C40" s="730" t="s">
        <v>776</v>
      </c>
      <c r="D40" s="730" t="s">
        <v>777</v>
      </c>
      <c r="E40" s="730" t="s">
        <v>778</v>
      </c>
      <c r="F40" s="698" t="s">
        <v>779</v>
      </c>
    </row>
    <row r="41" spans="1:6" s="268" customFormat="1" ht="20" customHeight="1" x14ac:dyDescent="0.15">
      <c r="A41" s="693" t="s">
        <v>430</v>
      </c>
      <c r="B41" s="7" t="s">
        <v>390</v>
      </c>
      <c r="C41" s="726" t="s">
        <v>780</v>
      </c>
      <c r="D41" s="731" t="s">
        <v>781</v>
      </c>
      <c r="E41" s="731" t="s">
        <v>782</v>
      </c>
      <c r="F41" s="269" t="s">
        <v>783</v>
      </c>
    </row>
    <row r="42" spans="1:6" s="268" customFormat="1" ht="20" customHeight="1" x14ac:dyDescent="0.15">
      <c r="A42" s="693" t="s">
        <v>215</v>
      </c>
      <c r="B42" s="7" t="s">
        <v>392</v>
      </c>
      <c r="C42" s="726" t="s">
        <v>784</v>
      </c>
      <c r="D42" s="731" t="s">
        <v>785</v>
      </c>
      <c r="E42" s="731" t="s">
        <v>786</v>
      </c>
      <c r="F42" s="269" t="s">
        <v>783</v>
      </c>
    </row>
    <row r="43" spans="1:6" s="268" customFormat="1" ht="20" customHeight="1" x14ac:dyDescent="0.15">
      <c r="A43" s="732" t="s">
        <v>218</v>
      </c>
      <c r="B43" s="1355" t="s">
        <v>507</v>
      </c>
      <c r="C43" s="726" t="s">
        <v>787</v>
      </c>
      <c r="D43" s="733" t="s">
        <v>788</v>
      </c>
      <c r="E43" s="733" t="s">
        <v>789</v>
      </c>
      <c r="F43" s="269" t="s">
        <v>783</v>
      </c>
    </row>
    <row r="44" spans="1:6" s="268" customFormat="1" ht="27.5" customHeight="1" x14ac:dyDescent="0.15">
      <c r="A44" s="140" t="s">
        <v>219</v>
      </c>
      <c r="B44" s="1311" t="s">
        <v>431</v>
      </c>
      <c r="C44" s="734" t="s">
        <v>790</v>
      </c>
      <c r="D44" s="716" t="s">
        <v>791</v>
      </c>
      <c r="E44" s="716" t="s">
        <v>791</v>
      </c>
      <c r="F44" s="269" t="s">
        <v>792</v>
      </c>
    </row>
    <row r="45" spans="1:6" s="268" customFormat="1" ht="20" customHeight="1" x14ac:dyDescent="0.15">
      <c r="A45" s="140" t="s">
        <v>222</v>
      </c>
      <c r="B45" s="1311" t="s">
        <v>432</v>
      </c>
      <c r="C45" s="734">
        <v>4412.49</v>
      </c>
      <c r="D45" s="716" t="s">
        <v>791</v>
      </c>
      <c r="E45" s="716" t="s">
        <v>791</v>
      </c>
      <c r="F45" s="269" t="s">
        <v>792</v>
      </c>
    </row>
    <row r="46" spans="1:6" s="268" customFormat="1" ht="20" customHeight="1" x14ac:dyDescent="0.15">
      <c r="A46" s="140" t="s">
        <v>223</v>
      </c>
      <c r="B46" s="1311" t="s">
        <v>433</v>
      </c>
      <c r="C46" s="734" t="s">
        <v>793</v>
      </c>
      <c r="D46" s="716" t="s">
        <v>791</v>
      </c>
      <c r="E46" s="716" t="s">
        <v>791</v>
      </c>
      <c r="F46" s="269" t="s">
        <v>792</v>
      </c>
    </row>
    <row r="47" spans="1:6" s="268" customFormat="1" ht="20" customHeight="1" x14ac:dyDescent="0.15">
      <c r="A47" s="140" t="s">
        <v>225</v>
      </c>
      <c r="B47" s="1356" t="s">
        <v>507</v>
      </c>
      <c r="C47" s="734">
        <v>4412.41</v>
      </c>
      <c r="D47" s="716" t="s">
        <v>791</v>
      </c>
      <c r="E47" s="716" t="s">
        <v>791</v>
      </c>
      <c r="F47" s="269" t="s">
        <v>792</v>
      </c>
    </row>
    <row r="48" spans="1:6" s="268" customFormat="1" ht="40.25" customHeight="1" x14ac:dyDescent="0.15">
      <c r="A48" s="693" t="s">
        <v>226</v>
      </c>
      <c r="B48" s="735" t="s">
        <v>435</v>
      </c>
      <c r="C48" s="712" t="s">
        <v>794</v>
      </c>
      <c r="D48" s="712" t="s">
        <v>794</v>
      </c>
      <c r="E48" s="712" t="s">
        <v>794</v>
      </c>
      <c r="F48" s="698" t="s">
        <v>795</v>
      </c>
    </row>
    <row r="49" spans="1:6" s="268" customFormat="1" ht="40.25" customHeight="1" x14ac:dyDescent="0.15">
      <c r="A49" s="693" t="s">
        <v>232</v>
      </c>
      <c r="B49" s="703" t="s">
        <v>436</v>
      </c>
      <c r="C49" s="736" t="s">
        <v>796</v>
      </c>
      <c r="D49" s="736" t="s">
        <v>796</v>
      </c>
      <c r="E49" s="736" t="s">
        <v>796</v>
      </c>
      <c r="F49" s="269" t="s">
        <v>797</v>
      </c>
    </row>
    <row r="50" spans="1:6" s="268" customFormat="1" ht="20" customHeight="1" x14ac:dyDescent="0.15">
      <c r="A50" s="693" t="s">
        <v>234</v>
      </c>
      <c r="B50" s="705" t="s">
        <v>437</v>
      </c>
      <c r="C50" s="700">
        <v>44.11</v>
      </c>
      <c r="D50" s="700">
        <v>44.11</v>
      </c>
      <c r="E50" s="700">
        <v>44.11</v>
      </c>
      <c r="F50" s="698">
        <v>634.5</v>
      </c>
    </row>
    <row r="51" spans="1:6" s="268" customFormat="1" ht="20" customHeight="1" x14ac:dyDescent="0.15">
      <c r="A51" s="693" t="s">
        <v>236</v>
      </c>
      <c r="B51" s="699" t="s">
        <v>438</v>
      </c>
      <c r="C51" s="736" t="s">
        <v>798</v>
      </c>
      <c r="D51" s="736" t="s">
        <v>798</v>
      </c>
      <c r="E51" s="736" t="s">
        <v>798</v>
      </c>
      <c r="F51" s="269" t="s">
        <v>799</v>
      </c>
    </row>
    <row r="52" spans="1:6" s="268" customFormat="1" ht="30.75" customHeight="1" x14ac:dyDescent="0.15">
      <c r="A52" s="693" t="s">
        <v>239</v>
      </c>
      <c r="B52" s="699" t="s">
        <v>439</v>
      </c>
      <c r="C52" s="736" t="s">
        <v>800</v>
      </c>
      <c r="D52" s="736" t="s">
        <v>801</v>
      </c>
      <c r="E52" s="736" t="s">
        <v>801</v>
      </c>
      <c r="F52" s="269" t="s">
        <v>799</v>
      </c>
    </row>
    <row r="53" spans="1:6" s="268" customFormat="1" ht="20" customHeight="1" x14ac:dyDescent="0.15">
      <c r="A53" s="720" t="s">
        <v>241</v>
      </c>
      <c r="B53" s="725" t="s">
        <v>440</v>
      </c>
      <c r="C53" s="736" t="s">
        <v>802</v>
      </c>
      <c r="D53" s="736" t="s">
        <v>802</v>
      </c>
      <c r="E53" s="736" t="s">
        <v>803</v>
      </c>
      <c r="F53" s="269" t="s">
        <v>799</v>
      </c>
    </row>
    <row r="54" spans="1:6" s="268" customFormat="1" ht="20" customHeight="1" x14ac:dyDescent="0.15">
      <c r="A54" s="732" t="s">
        <v>244</v>
      </c>
      <c r="B54" s="711" t="s">
        <v>441</v>
      </c>
      <c r="C54" s="728" t="s">
        <v>804</v>
      </c>
      <c r="D54" s="728" t="s">
        <v>804</v>
      </c>
      <c r="E54" s="728" t="s">
        <v>804</v>
      </c>
      <c r="F54" s="696" t="s">
        <v>805</v>
      </c>
    </row>
    <row r="55" spans="1:6" s="268" customFormat="1" ht="40.25" customHeight="1" x14ac:dyDescent="0.15">
      <c r="A55" s="732" t="s">
        <v>247</v>
      </c>
      <c r="B55" s="721" t="s">
        <v>442</v>
      </c>
      <c r="C55" s="700" t="s">
        <v>806</v>
      </c>
      <c r="D55" s="700" t="s">
        <v>806</v>
      </c>
      <c r="E55" s="700" t="s">
        <v>806</v>
      </c>
      <c r="F55" s="698" t="s">
        <v>807</v>
      </c>
    </row>
    <row r="56" spans="1:6" s="268" customFormat="1" ht="20" customHeight="1" x14ac:dyDescent="0.15">
      <c r="A56" s="732" t="s">
        <v>443</v>
      </c>
      <c r="B56" s="705" t="s">
        <v>444</v>
      </c>
      <c r="C56" s="728" t="s">
        <v>808</v>
      </c>
      <c r="D56" s="728" t="s">
        <v>808</v>
      </c>
      <c r="E56" s="728" t="s">
        <v>808</v>
      </c>
      <c r="F56" s="737" t="s">
        <v>809</v>
      </c>
    </row>
    <row r="57" spans="1:6" s="268" customFormat="1" ht="20" customHeight="1" x14ac:dyDescent="0.15">
      <c r="A57" s="732" t="s">
        <v>252</v>
      </c>
      <c r="B57" s="699" t="s">
        <v>445</v>
      </c>
      <c r="C57" s="700">
        <v>47.03</v>
      </c>
      <c r="D57" s="700">
        <v>47.03</v>
      </c>
      <c r="E57" s="700">
        <v>47.03</v>
      </c>
      <c r="F57" s="698" t="s">
        <v>810</v>
      </c>
    </row>
    <row r="58" spans="1:6" s="268" customFormat="1" ht="20" customHeight="1" x14ac:dyDescent="0.15">
      <c r="A58" s="732" t="s">
        <v>255</v>
      </c>
      <c r="B58" s="708" t="s">
        <v>446</v>
      </c>
      <c r="C58" s="728" t="s">
        <v>811</v>
      </c>
      <c r="D58" s="728" t="s">
        <v>811</v>
      </c>
      <c r="E58" s="728" t="s">
        <v>811</v>
      </c>
      <c r="F58" s="737">
        <v>251.5</v>
      </c>
    </row>
    <row r="59" spans="1:6" s="268" customFormat="1" ht="20" customHeight="1" x14ac:dyDescent="0.15">
      <c r="A59" s="732" t="s">
        <v>258</v>
      </c>
      <c r="B59" s="725" t="s">
        <v>447</v>
      </c>
      <c r="C59" s="700">
        <v>47.04</v>
      </c>
      <c r="D59" s="700">
        <v>47.04</v>
      </c>
      <c r="E59" s="700">
        <v>47.04</v>
      </c>
      <c r="F59" s="698">
        <v>251.6</v>
      </c>
    </row>
    <row r="60" spans="1:6" s="268" customFormat="1" ht="20" customHeight="1" x14ac:dyDescent="0.15">
      <c r="A60" s="738" t="s">
        <v>261</v>
      </c>
      <c r="B60" s="725" t="s">
        <v>448</v>
      </c>
      <c r="C60" s="704">
        <v>47.02</v>
      </c>
      <c r="D60" s="704">
        <v>47.02</v>
      </c>
      <c r="E60" s="704">
        <v>47.02</v>
      </c>
      <c r="F60" s="706">
        <v>251.3</v>
      </c>
    </row>
    <row r="61" spans="1:6" s="268" customFormat="1" ht="20" customHeight="1" x14ac:dyDescent="0.15">
      <c r="A61" s="739" t="s">
        <v>263</v>
      </c>
      <c r="B61" s="715" t="s">
        <v>449</v>
      </c>
      <c r="C61" s="700">
        <v>47.06</v>
      </c>
      <c r="D61" s="700">
        <v>47.06</v>
      </c>
      <c r="E61" s="700">
        <v>47.06</v>
      </c>
      <c r="F61" s="696">
        <v>251.92</v>
      </c>
    </row>
    <row r="62" spans="1:6" s="268" customFormat="1" ht="20" customHeight="1" x14ac:dyDescent="0.15">
      <c r="A62" s="693" t="s">
        <v>265</v>
      </c>
      <c r="B62" s="705" t="s">
        <v>450</v>
      </c>
      <c r="C62" s="704" t="s">
        <v>812</v>
      </c>
      <c r="D62" s="704" t="s">
        <v>812</v>
      </c>
      <c r="E62" s="704" t="s">
        <v>812</v>
      </c>
      <c r="F62" s="713" t="s">
        <v>813</v>
      </c>
    </row>
    <row r="63" spans="1:6" s="268" customFormat="1" ht="20" customHeight="1" x14ac:dyDescent="0.15">
      <c r="A63" s="720" t="s">
        <v>267</v>
      </c>
      <c r="B63" s="721" t="s">
        <v>451</v>
      </c>
      <c r="C63" s="723" t="s">
        <v>814</v>
      </c>
      <c r="D63" s="723" t="s">
        <v>814</v>
      </c>
      <c r="E63" s="723" t="s">
        <v>814</v>
      </c>
      <c r="F63" s="713" t="s">
        <v>813</v>
      </c>
    </row>
    <row r="64" spans="1:6" s="268" customFormat="1" ht="20" customHeight="1" x14ac:dyDescent="0.15">
      <c r="A64" s="738" t="s">
        <v>269</v>
      </c>
      <c r="B64" s="740" t="s">
        <v>452</v>
      </c>
      <c r="C64" s="704">
        <v>47.07</v>
      </c>
      <c r="D64" s="704">
        <v>47.07</v>
      </c>
      <c r="E64" s="704">
        <v>47.07</v>
      </c>
      <c r="F64" s="696">
        <v>251.1</v>
      </c>
    </row>
    <row r="65" spans="1:6" s="268" customFormat="1" ht="40.25" customHeight="1" x14ac:dyDescent="0.15">
      <c r="A65" s="732" t="s">
        <v>272</v>
      </c>
      <c r="B65" s="711" t="s">
        <v>453</v>
      </c>
      <c r="C65" s="704" t="s">
        <v>815</v>
      </c>
      <c r="D65" s="704" t="s">
        <v>815</v>
      </c>
      <c r="E65" s="704" t="s">
        <v>815</v>
      </c>
      <c r="F65" s="696" t="s">
        <v>816</v>
      </c>
    </row>
    <row r="66" spans="1:6" s="268" customFormat="1" ht="40.25" customHeight="1" x14ac:dyDescent="0.15">
      <c r="A66" s="732" t="s">
        <v>274</v>
      </c>
      <c r="B66" s="741" t="s">
        <v>454</v>
      </c>
      <c r="C66" s="704" t="s">
        <v>817</v>
      </c>
      <c r="D66" s="704" t="s">
        <v>817</v>
      </c>
      <c r="E66" s="704" t="s">
        <v>817</v>
      </c>
      <c r="F66" s="696" t="s">
        <v>818</v>
      </c>
    </row>
    <row r="67" spans="1:6" s="268" customFormat="1" ht="20" customHeight="1" x14ac:dyDescent="0.15">
      <c r="A67" s="732" t="s">
        <v>276</v>
      </c>
      <c r="B67" s="699" t="s">
        <v>455</v>
      </c>
      <c r="C67" s="704">
        <v>48.01</v>
      </c>
      <c r="D67" s="704">
        <v>48.01</v>
      </c>
      <c r="E67" s="704">
        <v>48.01</v>
      </c>
      <c r="F67" s="696">
        <v>641.1</v>
      </c>
    </row>
    <row r="68" spans="1:6" s="268" customFormat="1" x14ac:dyDescent="0.15">
      <c r="A68" s="732" t="s">
        <v>278</v>
      </c>
      <c r="B68" s="742" t="s">
        <v>456</v>
      </c>
      <c r="C68" s="704" t="s">
        <v>819</v>
      </c>
      <c r="D68" s="704" t="s">
        <v>819</v>
      </c>
      <c r="E68" s="704" t="s">
        <v>819</v>
      </c>
      <c r="F68" s="696">
        <v>641.29</v>
      </c>
    </row>
    <row r="69" spans="1:6" s="268" customFormat="1" x14ac:dyDescent="0.15">
      <c r="A69" s="732" t="s">
        <v>280</v>
      </c>
      <c r="B69" s="699" t="s">
        <v>457</v>
      </c>
      <c r="C69" s="704" t="s">
        <v>820</v>
      </c>
      <c r="D69" s="704" t="s">
        <v>820</v>
      </c>
      <c r="E69" s="704" t="s">
        <v>820</v>
      </c>
      <c r="F69" s="696" t="s">
        <v>821</v>
      </c>
    </row>
    <row r="70" spans="1:6" s="268" customFormat="1" ht="20" customHeight="1" x14ac:dyDescent="0.15">
      <c r="A70" s="732" t="s">
        <v>282</v>
      </c>
      <c r="B70" s="725" t="s">
        <v>458</v>
      </c>
      <c r="C70" s="704" t="s">
        <v>822</v>
      </c>
      <c r="D70" s="704" t="s">
        <v>822</v>
      </c>
      <c r="E70" s="704" t="s">
        <v>822</v>
      </c>
      <c r="F70" s="696">
        <v>641.29999999999995</v>
      </c>
    </row>
    <row r="71" spans="1:6" s="268" customFormat="1" ht="20" customHeight="1" x14ac:dyDescent="0.15">
      <c r="A71" s="693">
        <v>12.2</v>
      </c>
      <c r="B71" s="743" t="s">
        <v>459</v>
      </c>
      <c r="C71" s="704">
        <v>48.03</v>
      </c>
      <c r="D71" s="704">
        <v>48.03</v>
      </c>
      <c r="E71" s="704">
        <v>48.03</v>
      </c>
      <c r="F71" s="696">
        <v>641.63</v>
      </c>
    </row>
    <row r="72" spans="1:6" s="268" customFormat="1" ht="60" customHeight="1" x14ac:dyDescent="0.15">
      <c r="A72" s="732">
        <v>12.3</v>
      </c>
      <c r="B72" s="741" t="s">
        <v>460</v>
      </c>
      <c r="C72" s="704" t="s">
        <v>823</v>
      </c>
      <c r="D72" s="704" t="s">
        <v>823</v>
      </c>
      <c r="E72" s="704" t="s">
        <v>823</v>
      </c>
      <c r="F72" s="696" t="s">
        <v>824</v>
      </c>
    </row>
    <row r="73" spans="1:6" s="268" customFormat="1" ht="20" customHeight="1" x14ac:dyDescent="0.15">
      <c r="A73" s="732" t="s">
        <v>288</v>
      </c>
      <c r="B73" s="699" t="s">
        <v>461</v>
      </c>
      <c r="C73" s="704" t="s">
        <v>825</v>
      </c>
      <c r="D73" s="704" t="s">
        <v>825</v>
      </c>
      <c r="E73" s="704" t="s">
        <v>825</v>
      </c>
      <c r="F73" s="696" t="s">
        <v>826</v>
      </c>
    </row>
    <row r="74" spans="1:6" s="268" customFormat="1" ht="40.25" customHeight="1" x14ac:dyDescent="0.15">
      <c r="A74" s="732" t="s">
        <v>290</v>
      </c>
      <c r="B74" s="699" t="s">
        <v>462</v>
      </c>
      <c r="C74" s="704" t="s">
        <v>827</v>
      </c>
      <c r="D74" s="704" t="s">
        <v>827</v>
      </c>
      <c r="E74" s="704" t="s">
        <v>827</v>
      </c>
      <c r="F74" s="696" t="s">
        <v>828</v>
      </c>
    </row>
    <row r="75" spans="1:6" s="268" customFormat="1" ht="40.25" customHeight="1" x14ac:dyDescent="0.15">
      <c r="A75" s="732" t="s">
        <v>292</v>
      </c>
      <c r="B75" s="699" t="s">
        <v>463</v>
      </c>
      <c r="C75" s="704" t="s">
        <v>829</v>
      </c>
      <c r="D75" s="704" t="s">
        <v>829</v>
      </c>
      <c r="E75" s="704" t="s">
        <v>829</v>
      </c>
      <c r="F75" s="696" t="s">
        <v>830</v>
      </c>
    </row>
    <row r="76" spans="1:6" s="268" customFormat="1" ht="40.25" customHeight="1" x14ac:dyDescent="0.15">
      <c r="A76" s="732" t="s">
        <v>294</v>
      </c>
      <c r="B76" s="725" t="s">
        <v>464</v>
      </c>
      <c r="C76" s="704">
        <v>4805.93</v>
      </c>
      <c r="D76" s="704">
        <v>4805.93</v>
      </c>
      <c r="E76" s="704">
        <v>4805.93</v>
      </c>
      <c r="F76" s="713" t="s">
        <v>831</v>
      </c>
    </row>
    <row r="77" spans="1:6" s="268" customFormat="1" ht="40.25" customHeight="1" x14ac:dyDescent="0.15">
      <c r="A77" s="738">
        <v>12.4</v>
      </c>
      <c r="B77" s="721" t="s">
        <v>465</v>
      </c>
      <c r="C77" s="730" t="s">
        <v>832</v>
      </c>
      <c r="D77" s="730" t="s">
        <v>832</v>
      </c>
      <c r="E77" s="730" t="s">
        <v>832</v>
      </c>
      <c r="F77" s="696" t="s">
        <v>833</v>
      </c>
    </row>
    <row r="78" spans="1:6" s="268" customFormat="1" ht="20" customHeight="1" x14ac:dyDescent="0.15">
      <c r="A78" s="143" t="s">
        <v>298</v>
      </c>
      <c r="B78" s="820" t="s">
        <v>834</v>
      </c>
      <c r="C78" s="736" t="s">
        <v>835</v>
      </c>
      <c r="D78" s="1358" t="s">
        <v>836</v>
      </c>
      <c r="E78" s="1358" t="s">
        <v>836</v>
      </c>
      <c r="F78" s="269" t="s">
        <v>837</v>
      </c>
    </row>
    <row r="79" spans="1:6" s="268" customFormat="1" ht="20" customHeight="1" x14ac:dyDescent="0.15">
      <c r="A79" s="143" t="s">
        <v>301</v>
      </c>
      <c r="B79" s="820" t="s">
        <v>838</v>
      </c>
      <c r="C79" s="736" t="s">
        <v>839</v>
      </c>
      <c r="D79" s="1358" t="s">
        <v>836</v>
      </c>
      <c r="E79" s="1358" t="s">
        <v>836</v>
      </c>
      <c r="F79" s="269" t="s">
        <v>837</v>
      </c>
    </row>
    <row r="80" spans="1:6" s="268" customFormat="1" ht="20" customHeight="1" thickBot="1" x14ac:dyDescent="0.2">
      <c r="A80" s="1357" t="s">
        <v>303</v>
      </c>
      <c r="B80" s="1339" t="s">
        <v>840</v>
      </c>
      <c r="C80" s="744" t="s">
        <v>841</v>
      </c>
      <c r="D80" s="1359" t="s">
        <v>836</v>
      </c>
      <c r="E80" s="1359" t="s">
        <v>836</v>
      </c>
      <c r="F80" s="770" t="s">
        <v>837</v>
      </c>
    </row>
    <row r="81" spans="1:6" ht="18" customHeight="1" x14ac:dyDescent="0.2">
      <c r="A81" s="804" t="s">
        <v>842</v>
      </c>
      <c r="B81" s="804"/>
      <c r="C81" s="804"/>
      <c r="D81" s="804"/>
      <c r="E81" s="804"/>
      <c r="F81" s="804"/>
    </row>
    <row r="82" spans="1:6" ht="18" customHeight="1" x14ac:dyDescent="0.2">
      <c r="A82" s="804" t="s">
        <v>843</v>
      </c>
      <c r="B82" s="746"/>
      <c r="C82" s="746"/>
      <c r="D82" s="745"/>
      <c r="E82" s="745"/>
      <c r="F82" s="746"/>
    </row>
    <row r="83" spans="1:6" ht="18" customHeight="1" x14ac:dyDescent="0.2">
      <c r="A83" s="804"/>
      <c r="B83" s="746"/>
      <c r="C83" s="746"/>
      <c r="D83" s="745"/>
      <c r="E83" s="745"/>
      <c r="F83" s="746"/>
    </row>
    <row r="84" spans="1:6" ht="18" customHeight="1" x14ac:dyDescent="0.2">
      <c r="A84" s="1653" t="s">
        <v>844</v>
      </c>
      <c r="B84" s="1653"/>
      <c r="C84" s="1653"/>
      <c r="D84" s="1653"/>
      <c r="E84" s="1653"/>
      <c r="F84" s="746"/>
    </row>
    <row r="85" spans="1:6" ht="19.25" customHeight="1" x14ac:dyDescent="0.2">
      <c r="A85" s="1621" t="s">
        <v>845</v>
      </c>
      <c r="B85" s="1622"/>
      <c r="C85" s="1622"/>
      <c r="D85" s="1622"/>
      <c r="E85" s="1622"/>
      <c r="F85" s="1622"/>
    </row>
    <row r="86" spans="1:6" ht="18" customHeight="1" x14ac:dyDescent="0.2">
      <c r="A86" s="1621" t="s">
        <v>846</v>
      </c>
      <c r="B86" s="1623"/>
      <c r="C86" s="1623"/>
      <c r="D86" s="1623"/>
      <c r="E86" s="1623"/>
      <c r="F86" s="1623"/>
    </row>
    <row r="87" spans="1:6" ht="18.5" customHeight="1" x14ac:dyDescent="0.2">
      <c r="A87" s="804" t="s">
        <v>847</v>
      </c>
      <c r="B87" s="806"/>
      <c r="C87" s="806"/>
      <c r="D87" s="806"/>
      <c r="E87" s="806"/>
      <c r="F87" s="806"/>
    </row>
    <row r="88" spans="1:6" s="270" customFormat="1" ht="18.5" customHeight="1" x14ac:dyDescent="0.15">
      <c r="A88" s="1648" t="s">
        <v>848</v>
      </c>
      <c r="B88" s="1623"/>
      <c r="C88" s="1623"/>
      <c r="D88" s="1623"/>
      <c r="E88" s="1623"/>
      <c r="F88" s="1623"/>
    </row>
    <row r="89" spans="1:6" ht="30" customHeight="1" x14ac:dyDescent="0.2">
      <c r="A89" s="1649" t="s">
        <v>849</v>
      </c>
      <c r="B89" s="1649"/>
      <c r="C89" s="1649"/>
      <c r="D89" s="1649"/>
      <c r="E89" s="1649"/>
      <c r="F89" s="1649"/>
    </row>
    <row r="90" spans="1:6" ht="38" customHeight="1" x14ac:dyDescent="0.2"/>
  </sheetData>
  <mergeCells count="14">
    <mergeCell ref="A86:F86"/>
    <mergeCell ref="A88:F88"/>
    <mergeCell ref="A89:F89"/>
    <mergeCell ref="C12:C13"/>
    <mergeCell ref="D12:D13"/>
    <mergeCell ref="E12:E13"/>
    <mergeCell ref="F12:F13"/>
    <mergeCell ref="A85:F85"/>
    <mergeCell ref="A84:E84"/>
    <mergeCell ref="D4:F5"/>
    <mergeCell ref="D6:F6"/>
    <mergeCell ref="D7:F7"/>
    <mergeCell ref="D8:F8"/>
    <mergeCell ref="D10:F11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  <SharedWithUsers xmlns="66073966-ae8e-4b5b-b7e0-a4f858c07b7b">
      <UserInfo>
        <DisplayName>Pecchinotti, Sara (FAOCH)</DisplayName>
        <AccountId>1033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8" ma:contentTypeDescription="Create a new document." ma:contentTypeScope="" ma:versionID="36e9800c02c33dd3770f905c02947f36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6d228cfe9e487f5b28d53dd66f89f4b3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52AAC-3E80-413D-8DAA-F7E05FEE4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6B548-865D-4468-B7FA-449EB70E332A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  <ds:schemaRef ds:uri="66073966-ae8e-4b5b-b7e0-a4f858c07b7b"/>
  </ds:schemaRefs>
</ds:datastoreItem>
</file>

<file path=customXml/itemProps3.xml><?xml version="1.0" encoding="utf-8"?>
<ds:datastoreItem xmlns:ds="http://schemas.openxmlformats.org/officeDocument/2006/customXml" ds:itemID="{CFA06F9B-D48D-4F39-806A-DC84EC689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</vt:lpstr>
      <vt:lpstr>Pуководство</vt:lpstr>
      <vt:lpstr>Коэф.пересчета</vt:lpstr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Прил.1 | СВ1</vt:lpstr>
      <vt:lpstr>Прил.2 | СВ2</vt:lpstr>
      <vt:lpstr>Прил.3 | СВ3</vt:lpstr>
      <vt:lpstr>Прил.4 |СВ2-СВ3</vt:lpstr>
      <vt:lpstr>Прил.5 | Тропические страны</vt:lpstr>
      <vt:lpstr>'CB1-Производство'!Print_Area</vt:lpstr>
      <vt:lpstr>'ЕЭК-ЕС | Породы | Торговля'!Print_Area</vt:lpstr>
      <vt:lpstr>'Прил.1 | СВ1'!Print_Area</vt:lpstr>
      <vt:lpstr>'Прил.2 | СВ2'!Print_Area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Sara UNECE - FAO</cp:lastModifiedBy>
  <cp:revision/>
  <dcterms:created xsi:type="dcterms:W3CDTF">1998-09-16T16:39:33Z</dcterms:created>
  <dcterms:modified xsi:type="dcterms:W3CDTF">2024-04-09T13:26:03Z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  <property fmtid="{D5CDD505-2E9C-101B-9397-08002B2CF9AE}" pid="4" name="TaxKeyword">
    <vt:lpwstr/>
  </property>
  <property fmtid="{D5CDD505-2E9C-101B-9397-08002B2CF9AE}" pid="5" name="Weight">
    <vt:lpwstr/>
  </property>
</Properties>
</file>