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1"/>
  <workbookPr showObjects="placeholders" codeName="ThisWorkbook" hidePivotFieldList="1"/>
  <mc:AlternateContent xmlns:mc="http://schemas.openxmlformats.org/markup-compatibility/2006">
    <mc:Choice Requires="x15">
      <x15ac:absPath xmlns:x15ac="http://schemas.microsoft.com/office/spreadsheetml/2010/11/ac" url="/Users/unece-fao/Downloads/"/>
    </mc:Choice>
  </mc:AlternateContent>
  <xr:revisionPtr revIDLastSave="0" documentId="13_ncr:1_{9DD902A8-0B13-D94F-9023-B5B36EB30E57}" xr6:coauthVersionLast="47" xr6:coauthVersionMax="47" xr10:uidLastSave="{00000000-0000-0000-0000-000000000000}"/>
  <bookViews>
    <workbookView xWindow="0" yWindow="500" windowWidth="28800" windowHeight="16080" tabRatio="861" xr2:uid="{00000000-000D-0000-FFFF-FFFF00000000}"/>
  </bookViews>
  <sheets>
    <sheet name="Cover" sheetId="97" r:id="rId1"/>
    <sheet name="Manual" sheetId="98" r:id="rId2"/>
    <sheet name="conversion factors" sheetId="96" r:id="rId3"/>
    <sheet name="JQ1 Production" sheetId="1" r:id="rId4"/>
    <sheet name="JQ2 Trade" sheetId="2" r:id="rId5"/>
    <sheet name="JQ3 Secondary PP Trade" sheetId="23" r:id="rId6"/>
    <sheet name="ECE-EU Species" sheetId="51" r:id="rId7"/>
    <sheet name="ITTO1-Estimates" sheetId="91" r:id="rId8"/>
    <sheet name="ITTO2-Species" sheetId="92" r:id="rId9"/>
    <sheet name="ITTO3-Miscellaneous" sheetId="93" r:id="rId10"/>
    <sheet name="Annex1 | JQ1-Corres." sheetId="85" r:id="rId11"/>
    <sheet name="Annex2 | JQ2-Corres." sheetId="89" r:id="rId12"/>
    <sheet name="Annex3 | JQ3-Corres." sheetId="90" r:id="rId13"/>
    <sheet name="Annex4 |JQ2-JQ3-Corres." sheetId="88" r:id="rId14"/>
    <sheet name="Annex5 | Tropical area list" sheetId="95" r:id="rId15"/>
  </sheets>
  <definedNames>
    <definedName name="_xlnm._FilterDatabase" localSheetId="13" hidden="1">'Annex4 |JQ2-JQ3-Corres.'!$A$1:$D$1556</definedName>
    <definedName name="\C" localSheetId="12">#REF!</definedName>
    <definedName name="\C" localSheetId="2">#REF!</definedName>
    <definedName name="\C" localSheetId="0">#REF!</definedName>
    <definedName name="\C" localSheetId="1">#REF!</definedName>
    <definedName name="\C">#REF!</definedName>
    <definedName name="\P" localSheetId="12">#REF!</definedName>
    <definedName name="\P">#REF!</definedName>
    <definedName name="countryName" localSheetId="12">#REF!</definedName>
    <definedName name="countryName" localSheetId="2">#REF!</definedName>
    <definedName name="countryName" localSheetId="0">#REF!</definedName>
    <definedName name="countryName" localSheetId="1">#REF!</definedName>
    <definedName name="countryName">#REF!</definedName>
    <definedName name="countryName1" localSheetId="2">#REF!</definedName>
    <definedName name="countryName1">#REF!</definedName>
    <definedName name="exportTable" localSheetId="12">#REF!</definedName>
    <definedName name="exportTable">#REF!</definedName>
    <definedName name="exportValueTable" localSheetId="12">#REF!</definedName>
    <definedName name="exportValueTable">#REF!</definedName>
    <definedName name="importTable" localSheetId="12">#REF!</definedName>
    <definedName name="importTable">#REF!</definedName>
    <definedName name="importValueTable" localSheetId="12">#REF!</definedName>
    <definedName name="importValueTable">#REF!</definedName>
    <definedName name="inuseTable" localSheetId="12">#REF!</definedName>
    <definedName name="inuseTable">#REF!</definedName>
    <definedName name="_xlnm.Print_Area" localSheetId="10">'Annex1 | JQ1-Corres.'!$A$1:$D$97</definedName>
    <definedName name="_xlnm.Print_Area" localSheetId="11">'Annex2 | JQ2-Corres.'!$A$2:$F$88</definedName>
    <definedName name="_xlnm.Print_Area" localSheetId="6">'ECE-EU Species'!$A$2:$AD$47</definedName>
    <definedName name="_xlnm.Print_Area" localSheetId="7">'ITTO1-Estimates'!$A$1:$H$34</definedName>
    <definedName name="_xlnm.Print_Area" localSheetId="8">'ITTO2-Species'!$A$1:$L$58</definedName>
    <definedName name="_xlnm.Print_Area" localSheetId="9">'ITTO3-Miscellaneous'!$A$1:$N$50</definedName>
    <definedName name="_xlnm.Print_Area" localSheetId="3">'JQ1 Production'!$A$1:$O$95</definedName>
    <definedName name="_xlnm.Print_Area" localSheetId="4">'JQ2 Trade'!$A$2:$AU$84</definedName>
    <definedName name="_xlnm.Print_Area" localSheetId="5">'JQ3 Secondary PP Trade'!$A$2:$U$35</definedName>
    <definedName name="PRINT_AREA_MI" localSheetId="12">#REF!</definedName>
    <definedName name="PRINT_AREA_MI" localSheetId="2">#REF!</definedName>
    <definedName name="PRINT_AREA_MI" localSheetId="0">#REF!</definedName>
    <definedName name="PRINT_AREA_MI" localSheetId="1">#REF!</definedName>
    <definedName name="PRINT_AREA_MI">#REF!</definedName>
    <definedName name="_xlnm.Print_Titles" localSheetId="10">'Annex1 | JQ1-Corres.'!$1:$13</definedName>
    <definedName name="_xlnm.Print_Titles" localSheetId="11">'Annex2 | JQ2-Corres.'!$2:$13</definedName>
    <definedName name="_xlnm.Print_Titles" localSheetId="3">'JQ1 Production'!$1:$11</definedName>
    <definedName name="refYear1" localSheetId="12">#REF!</definedName>
    <definedName name="refYear1" localSheetId="2">#REF!</definedName>
    <definedName name="refYear1" localSheetId="0">#REF!</definedName>
    <definedName name="refYear1" localSheetId="1">#REF!</definedName>
    <definedName name="refYear1">#REF!</definedName>
    <definedName name="refYear2" localSheetId="12">#REF!</definedName>
    <definedName name="refYear2">#REF!</definedName>
    <definedName name="returnDate" localSheetId="12">#REF!</definedName>
    <definedName name="returnDate">#REF!</definedName>
    <definedName name="table" localSheetId="12">#REF!</definedName>
    <definedName name="table">#REF!</definedName>
    <definedName name="tableHeader" localSheetId="12">#REF!</definedName>
    <definedName name="tableHeader">#REF!</definedName>
    <definedName name="year" localSheetId="12">#REF!</definedName>
    <definedName name="year">#REF!</definedName>
    <definedName name="Z_E59B5840_EF58_11D3_B672_B1E0953C1B26_.wvu.PrintArea" localSheetId="3" hidden="1">'JQ1 Production'!$A$1:$E$90</definedName>
    <definedName name="Z_E59B5840_EF58_11D3_B672_B1E0953C1B26_.wvu.PrintArea" localSheetId="4" hidden="1">'JQ2 Trade'!$A$2:$K$74</definedName>
    <definedName name="Z_E59B5840_EF58_11D3_B672_B1E0953C1B26_.wvu.PrintTitles" localSheetId="3" hidden="1">'JQ1 Production'!$1:$11</definedName>
    <definedName name="Z_E59B5840_EF58_11D3_B672_B1E0953C1B26_.wvu.Rows" localSheetId="3" hidden="1">'JQ1 Production'!#REF!</definedName>
  </definedNames>
  <calcPr calcId="191028"/>
  <customWorkbookViews>
    <customWorkbookView name="ITTO - Personal View" guid="{E59B5840-EF58-11D3-B672-B1E0953C1B26}" mergeInterval="0" personalView="1" maximized="1" windowWidth="796" windowHeight="466" tabRatio="601"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15" i="51" l="1"/>
  <c r="AG33" i="51"/>
  <c r="AH33" i="51"/>
  <c r="AI33" i="51"/>
  <c r="AJ33" i="51"/>
  <c r="AK33" i="51"/>
  <c r="AL33" i="51"/>
  <c r="AM33" i="51"/>
  <c r="AF33" i="51"/>
  <c r="AG30" i="51"/>
  <c r="AH30" i="51"/>
  <c r="AI30" i="51"/>
  <c r="AJ30" i="51"/>
  <c r="AK30" i="51"/>
  <c r="AL30" i="51"/>
  <c r="AM30" i="51"/>
  <c r="AF30" i="51"/>
  <c r="AG25" i="51"/>
  <c r="AH25" i="51"/>
  <c r="AI25" i="51"/>
  <c r="AJ25" i="51"/>
  <c r="AK25" i="51"/>
  <c r="AL25" i="51"/>
  <c r="AM25" i="51"/>
  <c r="AF25" i="51"/>
  <c r="AG22" i="51"/>
  <c r="AH22" i="51"/>
  <c r="AI22" i="51"/>
  <c r="AJ22" i="51"/>
  <c r="AK22" i="51"/>
  <c r="AL22" i="51"/>
  <c r="AM22" i="51"/>
  <c r="AF22" i="51"/>
  <c r="AG19" i="51"/>
  <c r="AH19" i="51"/>
  <c r="AI19" i="51"/>
  <c r="AJ19" i="51"/>
  <c r="AK19" i="51"/>
  <c r="AL19" i="51"/>
  <c r="AM19" i="51"/>
  <c r="AF19" i="51"/>
  <c r="AG16" i="51"/>
  <c r="AH16" i="51"/>
  <c r="AI16" i="51"/>
  <c r="AJ16" i="51"/>
  <c r="AK16" i="51"/>
  <c r="AL16" i="51"/>
  <c r="AM16" i="51"/>
  <c r="AF16" i="51"/>
  <c r="AG15" i="51"/>
  <c r="AH15" i="51"/>
  <c r="AI15" i="51"/>
  <c r="AJ15" i="51"/>
  <c r="AK15" i="51"/>
  <c r="AL15" i="51"/>
  <c r="AM15" i="51"/>
  <c r="J137" i="96"/>
  <c r="N46" i="96"/>
  <c r="H45" i="96"/>
  <c r="G45" i="96"/>
  <c r="E45" i="96"/>
  <c r="D45" i="96"/>
  <c r="N43" i="96"/>
  <c r="N42" i="96"/>
  <c r="F39" i="96"/>
  <c r="E39" i="96"/>
  <c r="D39" i="96"/>
  <c r="F38" i="96"/>
  <c r="E38" i="96"/>
  <c r="D38" i="96"/>
  <c r="F34" i="96"/>
  <c r="E34" i="96"/>
  <c r="D34" i="96"/>
  <c r="P27" i="96"/>
  <c r="F26" i="96"/>
  <c r="E26" i="96"/>
  <c r="D26" i="96"/>
  <c r="P25" i="96"/>
  <c r="F24" i="96"/>
  <c r="E24" i="96"/>
  <c r="D24" i="96"/>
  <c r="F21" i="96"/>
  <c r="E21" i="96"/>
  <c r="D21" i="96"/>
  <c r="K14" i="92"/>
  <c r="I14" i="92"/>
  <c r="G14" i="92"/>
  <c r="H13" i="51"/>
  <c r="D14" i="23"/>
  <c r="F9" i="2"/>
  <c r="E10" i="1"/>
  <c r="AR75" i="2" l="1"/>
  <c r="AS75" i="2"/>
  <c r="AR76" i="2"/>
  <c r="AS76" i="2"/>
  <c r="AR77" i="2"/>
  <c r="AS77" i="2"/>
  <c r="L87" i="1"/>
  <c r="K89" i="1"/>
  <c r="K88" i="1"/>
  <c r="K87" i="1"/>
  <c r="L89" i="1"/>
  <c r="L88" i="1"/>
  <c r="AL13" i="51"/>
  <c r="AJ13" i="51"/>
  <c r="AH13" i="51"/>
  <c r="AF13" i="51"/>
  <c r="S31" i="23" l="1"/>
  <c r="T31" i="23"/>
  <c r="U31" i="23"/>
  <c r="R31" i="23"/>
  <c r="S16" i="23"/>
  <c r="T16" i="23"/>
  <c r="U16" i="23"/>
  <c r="R16" i="23"/>
  <c r="AG69" i="2"/>
  <c r="AH69" i="2"/>
  <c r="AI69" i="2"/>
  <c r="AJ69" i="2"/>
  <c r="AK69" i="2"/>
  <c r="AL69" i="2"/>
  <c r="AM69" i="2"/>
  <c r="AF69" i="2"/>
  <c r="AG63" i="2"/>
  <c r="AH63" i="2"/>
  <c r="AI63" i="2"/>
  <c r="AJ63" i="2"/>
  <c r="AK63" i="2"/>
  <c r="AL63" i="2"/>
  <c r="AM63" i="2"/>
  <c r="AF63" i="2"/>
  <c r="AG62" i="2"/>
  <c r="AH62" i="2"/>
  <c r="AI62" i="2"/>
  <c r="AJ62" i="2"/>
  <c r="AK62" i="2"/>
  <c r="AL62" i="2"/>
  <c r="AM62" i="2"/>
  <c r="AF62" i="2"/>
  <c r="AG58" i="2"/>
  <c r="AH58" i="2"/>
  <c r="AI58" i="2"/>
  <c r="AJ58" i="2"/>
  <c r="AK58" i="2"/>
  <c r="AL58" i="2"/>
  <c r="AM58" i="2"/>
  <c r="AF58" i="2"/>
  <c r="AG53" i="2"/>
  <c r="AH53" i="2"/>
  <c r="AI53" i="2"/>
  <c r="AJ53" i="2"/>
  <c r="AK53" i="2"/>
  <c r="AL53" i="2"/>
  <c r="AM53" i="2"/>
  <c r="AF53" i="2"/>
  <c r="AG51" i="2"/>
  <c r="AH51" i="2"/>
  <c r="AI51" i="2"/>
  <c r="AJ51" i="2"/>
  <c r="AK51" i="2"/>
  <c r="AL51" i="2"/>
  <c r="AM51" i="2"/>
  <c r="AF51" i="2"/>
  <c r="AG47" i="2"/>
  <c r="AH47" i="2"/>
  <c r="AI47" i="2"/>
  <c r="AJ47" i="2"/>
  <c r="AK47" i="2"/>
  <c r="AL47" i="2"/>
  <c r="AM47" i="2"/>
  <c r="AF47" i="2"/>
  <c r="AG41" i="2"/>
  <c r="AH41" i="2"/>
  <c r="AI41" i="2"/>
  <c r="AJ41" i="2"/>
  <c r="AK41" i="2"/>
  <c r="AL41" i="2"/>
  <c r="AM41" i="2"/>
  <c r="AF41" i="2"/>
  <c r="AG37" i="2"/>
  <c r="AH37" i="2"/>
  <c r="AI37" i="2"/>
  <c r="AJ37" i="2"/>
  <c r="AK37" i="2"/>
  <c r="AL37" i="2"/>
  <c r="AM37" i="2"/>
  <c r="AF37" i="2"/>
  <c r="AG36" i="2"/>
  <c r="AH36" i="2"/>
  <c r="AI36" i="2"/>
  <c r="AJ36" i="2"/>
  <c r="AK36" i="2"/>
  <c r="AL36" i="2"/>
  <c r="AM36" i="2"/>
  <c r="AF36" i="2"/>
  <c r="AG32" i="2"/>
  <c r="AH32" i="2"/>
  <c r="AI32" i="2"/>
  <c r="AJ32" i="2"/>
  <c r="AK32" i="2"/>
  <c r="AL32" i="2"/>
  <c r="AM32" i="2"/>
  <c r="AF32" i="2"/>
  <c r="AG28" i="2"/>
  <c r="AH28" i="2"/>
  <c r="AI28" i="2"/>
  <c r="AJ28" i="2"/>
  <c r="AK28" i="2"/>
  <c r="AL28" i="2"/>
  <c r="AM28" i="2"/>
  <c r="AF28" i="2"/>
  <c r="AG25" i="2"/>
  <c r="AH25" i="2"/>
  <c r="AI25" i="2"/>
  <c r="AJ25" i="2"/>
  <c r="AK25" i="2"/>
  <c r="AL25" i="2"/>
  <c r="AM25" i="2"/>
  <c r="AF25" i="2"/>
  <c r="AG20" i="2"/>
  <c r="AH20" i="2"/>
  <c r="AI20" i="2"/>
  <c r="AJ20" i="2"/>
  <c r="AK20" i="2"/>
  <c r="AL20" i="2"/>
  <c r="AM20" i="2"/>
  <c r="AF20" i="2"/>
  <c r="AG11" i="2"/>
  <c r="AH11" i="2"/>
  <c r="AI11" i="2"/>
  <c r="AJ11" i="2"/>
  <c r="AK11" i="2"/>
  <c r="AL11" i="2"/>
  <c r="AM11" i="2"/>
  <c r="AF11" i="2"/>
  <c r="AG15" i="2"/>
  <c r="AH15" i="2"/>
  <c r="AI15" i="2"/>
  <c r="AJ15" i="2"/>
  <c r="AK15" i="2"/>
  <c r="AL15" i="2"/>
  <c r="AM15" i="2"/>
  <c r="AF15" i="2"/>
  <c r="AG12" i="2"/>
  <c r="AH12" i="2"/>
  <c r="AI12" i="2"/>
  <c r="AJ12" i="2"/>
  <c r="AK12" i="2"/>
  <c r="AL12" i="2"/>
  <c r="AM12" i="2"/>
  <c r="AF12" i="2"/>
  <c r="O81" i="1"/>
  <c r="N81" i="1"/>
  <c r="O75" i="1"/>
  <c r="N75" i="1"/>
  <c r="O74" i="1"/>
  <c r="N74" i="1"/>
  <c r="O70" i="1"/>
  <c r="N70" i="1"/>
  <c r="O65" i="1"/>
  <c r="N65" i="1"/>
  <c r="O63" i="1"/>
  <c r="N63" i="1"/>
  <c r="O59" i="1"/>
  <c r="N59" i="1"/>
  <c r="O53" i="1"/>
  <c r="N53" i="1"/>
  <c r="O49" i="1"/>
  <c r="N49" i="1"/>
  <c r="O48" i="1"/>
  <c r="N48" i="1"/>
  <c r="O44" i="1"/>
  <c r="N44" i="1"/>
  <c r="O40" i="1" l="1"/>
  <c r="N40" i="1"/>
  <c r="O37" i="1"/>
  <c r="N37" i="1"/>
  <c r="O32" i="1"/>
  <c r="N32" i="1"/>
  <c r="O27" i="1"/>
  <c r="N27" i="1"/>
  <c r="O24" i="1"/>
  <c r="N24" i="1"/>
  <c r="O21" i="1"/>
  <c r="N21" i="1"/>
  <c r="O19" i="1"/>
  <c r="N19" i="1"/>
  <c r="O18" i="1"/>
  <c r="N18" i="1"/>
  <c r="O17" i="1"/>
  <c r="N17" i="1"/>
  <c r="O14" i="1"/>
  <c r="N14" i="1"/>
  <c r="O13" i="1"/>
  <c r="N13" i="1"/>
  <c r="AR41" i="2" l="1"/>
  <c r="AS41" i="2"/>
  <c r="AR42" i="2"/>
  <c r="AS42" i="2"/>
  <c r="AR43" i="2"/>
  <c r="AS43" i="2"/>
  <c r="AR44" i="2"/>
  <c r="AS44" i="2"/>
  <c r="AS23" i="2"/>
  <c r="AR23" i="2"/>
  <c r="T11" i="1" l="1"/>
  <c r="U11" i="1" l="1"/>
  <c r="BA13" i="2" l="1"/>
  <c r="BC13" i="2"/>
  <c r="BA15" i="2"/>
  <c r="BC15" i="2"/>
  <c r="BA17" i="2"/>
  <c r="BC17" i="2"/>
  <c r="BC18" i="2"/>
  <c r="BA19" i="2"/>
  <c r="BC19" i="2"/>
  <c r="BC20" i="2"/>
  <c r="BA21" i="2"/>
  <c r="BC21" i="2"/>
  <c r="BC22" i="2"/>
  <c r="BA24" i="2"/>
  <c r="BC24" i="2"/>
  <c r="BC25" i="2"/>
  <c r="BA26" i="2"/>
  <c r="BC26" i="2"/>
  <c r="BC27" i="2"/>
  <c r="BA28" i="2"/>
  <c r="BC28" i="2"/>
  <c r="BC29" i="2"/>
  <c r="BA30" i="2"/>
  <c r="BC31" i="2"/>
  <c r="BA32" i="2"/>
  <c r="BC32" i="2"/>
  <c r="BC33" i="2"/>
  <c r="BA34" i="2"/>
  <c r="BC34" i="2"/>
  <c r="BC35" i="2"/>
  <c r="BA36" i="2"/>
  <c r="BC36" i="2"/>
  <c r="BC37" i="2"/>
  <c r="BA38" i="2"/>
  <c r="BC38" i="2"/>
  <c r="BB39" i="2"/>
  <c r="BC39" i="2"/>
  <c r="BA40" i="2"/>
  <c r="BC40" i="2"/>
  <c r="BC45" i="2"/>
  <c r="BA46" i="2"/>
  <c r="BC46" i="2"/>
  <c r="BB47" i="2"/>
  <c r="BC47" i="2"/>
  <c r="BA48" i="2"/>
  <c r="BC48" i="2"/>
  <c r="BC49" i="2"/>
  <c r="BA50" i="2"/>
  <c r="BC50" i="2"/>
  <c r="BB51" i="2"/>
  <c r="BC51" i="2"/>
  <c r="BA52" i="2"/>
  <c r="BC52" i="2"/>
  <c r="BC53" i="2"/>
  <c r="BA54" i="2"/>
  <c r="BC54" i="2"/>
  <c r="BB55" i="2"/>
  <c r="BC55" i="2"/>
  <c r="BA56" i="2"/>
  <c r="BC56" i="2"/>
  <c r="BC57" i="2"/>
  <c r="BA58" i="2"/>
  <c r="BC58" i="2"/>
  <c r="BB59" i="2"/>
  <c r="BC59" i="2"/>
  <c r="BA60" i="2"/>
  <c r="BC60" i="2"/>
  <c r="BC61" i="2"/>
  <c r="BA62" i="2"/>
  <c r="BC62" i="2"/>
  <c r="BB63" i="2"/>
  <c r="BC63" i="2"/>
  <c r="BA64" i="2"/>
  <c r="BC64" i="2"/>
  <c r="BC65" i="2"/>
  <c r="BA66" i="2"/>
  <c r="BC66" i="2"/>
  <c r="BB67" i="2"/>
  <c r="BC67" i="2"/>
  <c r="BA68" i="2"/>
  <c r="BC68" i="2"/>
  <c r="BC69" i="2"/>
  <c r="BA70" i="2"/>
  <c r="BC70" i="2"/>
  <c r="BB71" i="2"/>
  <c r="BC71" i="2"/>
  <c r="BA72" i="2"/>
  <c r="BC72" i="2"/>
  <c r="BC73" i="2"/>
  <c r="BA74" i="2"/>
  <c r="BC74" i="2"/>
  <c r="AS19" i="2"/>
  <c r="AS20" i="2"/>
  <c r="AS21" i="2"/>
  <c r="AS22" i="2"/>
  <c r="AS24" i="2"/>
  <c r="AS25" i="2"/>
  <c r="AS26" i="2"/>
  <c r="AS27" i="2"/>
  <c r="AS28" i="2"/>
  <c r="AS29" i="2"/>
  <c r="AS30" i="2"/>
  <c r="AS31" i="2"/>
  <c r="AS32" i="2"/>
  <c r="AS33" i="2"/>
  <c r="AS34" i="2"/>
  <c r="AS35" i="2"/>
  <c r="AS36" i="2"/>
  <c r="AS37" i="2"/>
  <c r="AS38" i="2"/>
  <c r="AS39" i="2"/>
  <c r="AS40" i="2"/>
  <c r="AS45" i="2"/>
  <c r="AS46" i="2"/>
  <c r="AS47" i="2"/>
  <c r="AS48" i="2"/>
  <c r="AS49" i="2"/>
  <c r="AS50" i="2"/>
  <c r="AS51" i="2"/>
  <c r="AS52" i="2"/>
  <c r="AS53" i="2"/>
  <c r="AS54" i="2"/>
  <c r="AS55" i="2"/>
  <c r="AS56" i="2"/>
  <c r="AS57" i="2"/>
  <c r="AS58" i="2"/>
  <c r="AS59" i="2"/>
  <c r="AS60" i="2"/>
  <c r="AS61" i="2"/>
  <c r="AS62" i="2"/>
  <c r="AS63" i="2"/>
  <c r="AS64" i="2"/>
  <c r="AS65" i="2"/>
  <c r="AS66" i="2"/>
  <c r="AS67" i="2"/>
  <c r="AS68" i="2"/>
  <c r="AS69" i="2"/>
  <c r="AS70" i="2"/>
  <c r="AS71" i="2"/>
  <c r="AS72" i="2"/>
  <c r="AS73" i="2"/>
  <c r="AS74" i="2"/>
  <c r="AR20" i="2"/>
  <c r="AR21" i="2"/>
  <c r="AR22" i="2"/>
  <c r="AR24" i="2"/>
  <c r="AR25" i="2"/>
  <c r="AR26" i="2"/>
  <c r="AR27" i="2"/>
  <c r="AR28" i="2"/>
  <c r="AR29" i="2"/>
  <c r="AR30" i="2"/>
  <c r="AR31" i="2"/>
  <c r="AR32" i="2"/>
  <c r="AR33" i="2"/>
  <c r="AR34" i="2"/>
  <c r="AR35" i="2"/>
  <c r="AR36" i="2"/>
  <c r="AR37" i="2"/>
  <c r="AR38" i="2"/>
  <c r="AR39" i="2"/>
  <c r="AR40" i="2"/>
  <c r="AR45" i="2"/>
  <c r="AR46" i="2"/>
  <c r="AR47" i="2"/>
  <c r="AR48" i="2"/>
  <c r="AR49" i="2"/>
  <c r="AR50" i="2"/>
  <c r="AR51" i="2"/>
  <c r="AR52" i="2"/>
  <c r="AR53" i="2"/>
  <c r="AR54" i="2"/>
  <c r="AR55" i="2"/>
  <c r="AR56" i="2"/>
  <c r="AR57" i="2"/>
  <c r="AR58" i="2"/>
  <c r="AR59" i="2"/>
  <c r="AR60" i="2"/>
  <c r="AR61" i="2"/>
  <c r="AR62" i="2"/>
  <c r="AR63" i="2"/>
  <c r="AR64" i="2"/>
  <c r="AR65" i="2"/>
  <c r="AR66" i="2"/>
  <c r="AR67" i="2"/>
  <c r="AR68" i="2"/>
  <c r="AR69" i="2"/>
  <c r="AR70" i="2"/>
  <c r="AR71" i="2"/>
  <c r="AR72" i="2"/>
  <c r="AR73" i="2"/>
  <c r="AR74" i="2"/>
  <c r="AR19" i="2"/>
  <c r="AR13" i="2"/>
  <c r="AS13" i="2"/>
  <c r="AR14" i="2"/>
  <c r="AS14" i="2"/>
  <c r="AR15" i="2"/>
  <c r="AS15" i="2"/>
  <c r="AR16" i="2"/>
  <c r="AS16" i="2"/>
  <c r="AR17" i="2"/>
  <c r="AS17" i="2"/>
  <c r="AR18" i="2"/>
  <c r="AS18" i="2"/>
  <c r="AS12" i="2"/>
  <c r="AR12" i="2"/>
  <c r="AS11" i="2"/>
  <c r="AR11" i="2"/>
  <c r="BC30" i="2" l="1"/>
  <c r="BC14" i="2"/>
  <c r="BC16" i="2"/>
  <c r="BA73" i="2"/>
  <c r="BA71" i="2"/>
  <c r="BA69" i="2"/>
  <c r="BA67" i="2"/>
  <c r="BA65" i="2"/>
  <c r="BA63" i="2"/>
  <c r="BA61" i="2"/>
  <c r="BA59" i="2"/>
  <c r="BA57" i="2"/>
  <c r="BA55" i="2"/>
  <c r="BA53" i="2"/>
  <c r="BA51" i="2"/>
  <c r="BA49" i="2"/>
  <c r="BA47" i="2"/>
  <c r="BA45" i="2"/>
  <c r="BA39" i="2"/>
  <c r="BA37" i="2"/>
  <c r="BA35" i="2"/>
  <c r="BA33" i="2"/>
  <c r="BA31" i="2"/>
  <c r="BA29" i="2"/>
  <c r="BA27" i="2"/>
  <c r="BA25" i="2"/>
  <c r="BA22" i="2"/>
  <c r="BA20" i="2"/>
  <c r="BA18" i="2"/>
  <c r="BA16" i="2"/>
  <c r="BA14" i="2"/>
  <c r="BB35" i="2"/>
  <c r="BB31" i="2"/>
  <c r="BB27" i="2"/>
  <c r="BB22" i="2"/>
  <c r="BB18" i="2"/>
  <c r="BB14" i="2"/>
  <c r="BB12" i="2"/>
  <c r="BD12" i="2"/>
  <c r="BC12" i="2"/>
  <c r="BB74" i="2"/>
  <c r="BB73" i="2"/>
  <c r="BB72" i="2"/>
  <c r="BB70" i="2"/>
  <c r="BB69" i="2"/>
  <c r="BB68" i="2"/>
  <c r="BB66" i="2"/>
  <c r="BB65" i="2"/>
  <c r="BB64" i="2"/>
  <c r="BB62" i="2"/>
  <c r="BB61" i="2"/>
  <c r="BB60" i="2"/>
  <c r="BB58" i="2"/>
  <c r="BB57" i="2"/>
  <c r="BB56" i="2"/>
  <c r="BB54" i="2"/>
  <c r="BB53" i="2"/>
  <c r="BB52" i="2"/>
  <c r="BB50" i="2"/>
  <c r="BB49" i="2"/>
  <c r="BB48" i="2"/>
  <c r="BB46" i="2"/>
  <c r="BB45" i="2"/>
  <c r="BB40" i="2"/>
  <c r="BB38" i="2"/>
  <c r="BB37" i="2"/>
  <c r="BB36" i="2"/>
  <c r="BB34" i="2"/>
  <c r="BB33" i="2"/>
  <c r="BB32" i="2"/>
  <c r="BB30" i="2"/>
  <c r="BB29" i="2"/>
  <c r="BB28" i="2"/>
  <c r="BB26" i="2"/>
  <c r="BB24" i="2"/>
  <c r="BB25" i="2"/>
  <c r="BB21" i="2"/>
  <c r="BB20" i="2"/>
  <c r="BB19" i="2"/>
  <c r="BB17" i="2"/>
  <c r="BB16" i="2"/>
  <c r="BB15" i="2"/>
  <c r="BB13" i="2"/>
  <c r="BD74" i="2"/>
  <c r="BD73" i="2"/>
  <c r="BD72" i="2"/>
  <c r="BD71" i="2"/>
  <c r="BD70" i="2"/>
  <c r="BD69" i="2"/>
  <c r="BD68" i="2"/>
  <c r="BD67" i="2"/>
  <c r="BD66" i="2"/>
  <c r="BD65" i="2"/>
  <c r="BD64" i="2"/>
  <c r="BD63" i="2"/>
  <c r="BD62" i="2"/>
  <c r="BD61" i="2"/>
  <c r="BD60" i="2"/>
  <c r="BD59" i="2"/>
  <c r="BD58" i="2"/>
  <c r="BD57" i="2"/>
  <c r="BD56" i="2"/>
  <c r="BD55" i="2"/>
  <c r="BD54" i="2"/>
  <c r="BD53" i="2"/>
  <c r="BD52" i="2"/>
  <c r="BD51" i="2"/>
  <c r="BD50" i="2"/>
  <c r="BD49" i="2"/>
  <c r="BD48" i="2"/>
  <c r="BD47" i="2"/>
  <c r="BD46" i="2"/>
  <c r="BD45" i="2"/>
  <c r="BD40" i="2"/>
  <c r="BD39" i="2"/>
  <c r="BD38" i="2"/>
  <c r="BD37" i="2"/>
  <c r="BD36" i="2"/>
  <c r="BD35" i="2"/>
  <c r="BD34" i="2"/>
  <c r="BD33" i="2"/>
  <c r="BD32" i="2"/>
  <c r="BD31" i="2"/>
  <c r="BD30" i="2"/>
  <c r="BD29" i="2"/>
  <c r="BD28" i="2"/>
  <c r="BD27" i="2"/>
  <c r="BD26" i="2"/>
  <c r="BD24" i="2"/>
  <c r="BD22" i="2"/>
  <c r="BD21" i="2"/>
  <c r="BD20" i="2"/>
  <c r="BD19" i="2"/>
  <c r="BD18" i="2"/>
  <c r="BD17" i="2"/>
  <c r="BD16" i="2"/>
  <c r="BD15" i="2"/>
  <c r="BD14" i="2"/>
  <c r="BD13" i="2"/>
  <c r="BD25" i="2"/>
  <c r="Z13" i="51" l="1"/>
  <c r="V13" i="51"/>
  <c r="R13" i="51"/>
  <c r="N13" i="51"/>
  <c r="J13" i="51"/>
  <c r="AB13" i="51"/>
  <c r="Q34" i="23"/>
  <c r="P34" i="23"/>
  <c r="Q33" i="23"/>
  <c r="P33" i="23"/>
  <c r="Q32" i="23"/>
  <c r="P32" i="23"/>
  <c r="Q31" i="23"/>
  <c r="P31" i="23"/>
  <c r="Q30" i="23"/>
  <c r="P30" i="23"/>
  <c r="Q29" i="23"/>
  <c r="P29" i="23"/>
  <c r="Q28" i="23"/>
  <c r="P28" i="23"/>
  <c r="Q27" i="23"/>
  <c r="P27" i="23"/>
  <c r="Q26" i="23"/>
  <c r="P26" i="23"/>
  <c r="Q25" i="23"/>
  <c r="P25" i="23"/>
  <c r="Q24" i="23"/>
  <c r="P24" i="23"/>
  <c r="Q23" i="23"/>
  <c r="P23" i="23"/>
  <c r="Q22" i="23"/>
  <c r="P22" i="23"/>
  <c r="Q21" i="23"/>
  <c r="P21" i="23"/>
  <c r="Q20" i="23"/>
  <c r="P20" i="23"/>
  <c r="Q19" i="23"/>
  <c r="P19" i="23"/>
  <c r="Q18" i="23"/>
  <c r="P18" i="23"/>
  <c r="Q17" i="23"/>
  <c r="P17" i="23"/>
  <c r="Q16" i="23"/>
  <c r="P16" i="23"/>
  <c r="Q15" i="23"/>
  <c r="P15" i="23"/>
  <c r="R14" i="23"/>
  <c r="M14" i="23"/>
  <c r="K14" i="23"/>
  <c r="I14" i="23"/>
  <c r="G14" i="23"/>
  <c r="E14" i="23"/>
  <c r="T14" i="23" s="1"/>
  <c r="N14" i="23"/>
  <c r="T13" i="23"/>
  <c r="R13" i="23"/>
  <c r="Q13" i="23"/>
  <c r="AP74" i="2"/>
  <c r="AO74" i="2"/>
  <c r="AD74" i="2"/>
  <c r="AC74" i="2"/>
  <c r="AP73" i="2"/>
  <c r="AO73" i="2"/>
  <c r="AD73" i="2"/>
  <c r="AC73" i="2"/>
  <c r="AP72" i="2"/>
  <c r="AO72" i="2"/>
  <c r="AD72" i="2"/>
  <c r="AC72" i="2"/>
  <c r="AP71" i="2"/>
  <c r="AO71" i="2"/>
  <c r="AD71" i="2"/>
  <c r="AC71" i="2"/>
  <c r="AP70" i="2"/>
  <c r="AO70" i="2"/>
  <c r="AD70" i="2"/>
  <c r="AC70" i="2"/>
  <c r="AP69" i="2"/>
  <c r="AO69" i="2"/>
  <c r="AD69" i="2"/>
  <c r="AC69" i="2"/>
  <c r="AP68" i="2"/>
  <c r="AO68" i="2"/>
  <c r="AD68" i="2"/>
  <c r="AC68" i="2"/>
  <c r="AP67" i="2"/>
  <c r="AO67" i="2"/>
  <c r="AD67" i="2"/>
  <c r="AC67" i="2"/>
  <c r="AP66" i="2"/>
  <c r="AO66" i="2"/>
  <c r="AD66" i="2"/>
  <c r="AC66" i="2"/>
  <c r="AP65" i="2"/>
  <c r="AO65" i="2"/>
  <c r="AD65" i="2"/>
  <c r="AC65" i="2"/>
  <c r="AP64" i="2"/>
  <c r="AO64" i="2"/>
  <c r="AD64" i="2"/>
  <c r="AC64" i="2"/>
  <c r="AP63" i="2"/>
  <c r="AO63" i="2"/>
  <c r="AD63" i="2"/>
  <c r="AC63" i="2"/>
  <c r="AP62" i="2"/>
  <c r="AO62" i="2"/>
  <c r="AD62" i="2"/>
  <c r="AC62" i="2"/>
  <c r="AP61" i="2"/>
  <c r="AO61" i="2"/>
  <c r="AD61" i="2"/>
  <c r="AC61" i="2"/>
  <c r="AP60" i="2"/>
  <c r="AO60" i="2"/>
  <c r="AD60" i="2"/>
  <c r="AC60" i="2"/>
  <c r="AP59" i="2"/>
  <c r="AO59" i="2"/>
  <c r="AD59" i="2"/>
  <c r="AC59" i="2"/>
  <c r="AP58" i="2"/>
  <c r="AO58" i="2"/>
  <c r="AD58" i="2"/>
  <c r="AC58" i="2"/>
  <c r="AP57" i="2"/>
  <c r="AO57" i="2"/>
  <c r="AD57" i="2"/>
  <c r="AC57" i="2"/>
  <c r="AP56" i="2"/>
  <c r="AO56" i="2"/>
  <c r="AD56" i="2"/>
  <c r="AC56" i="2"/>
  <c r="AP55" i="2"/>
  <c r="AO55" i="2"/>
  <c r="AD55" i="2"/>
  <c r="AC55" i="2"/>
  <c r="AP54" i="2"/>
  <c r="AO54" i="2"/>
  <c r="AD54" i="2"/>
  <c r="AC54" i="2"/>
  <c r="AP53" i="2"/>
  <c r="AO53" i="2"/>
  <c r="AD53" i="2"/>
  <c r="AC53" i="2"/>
  <c r="AP52" i="2"/>
  <c r="AO52" i="2"/>
  <c r="AD52" i="2"/>
  <c r="AC52" i="2"/>
  <c r="AP51" i="2"/>
  <c r="AO51" i="2"/>
  <c r="AD51" i="2"/>
  <c r="AC51" i="2"/>
  <c r="AP50" i="2"/>
  <c r="AO50" i="2"/>
  <c r="AD50" i="2"/>
  <c r="AC50" i="2"/>
  <c r="AP49" i="2"/>
  <c r="AO49" i="2"/>
  <c r="AD49" i="2"/>
  <c r="AC49" i="2"/>
  <c r="AP48" i="2"/>
  <c r="AO48" i="2"/>
  <c r="AD48" i="2"/>
  <c r="AC48" i="2"/>
  <c r="AP47" i="2"/>
  <c r="AO47" i="2"/>
  <c r="AD47" i="2"/>
  <c r="AC47" i="2"/>
  <c r="AP46" i="2"/>
  <c r="AO46" i="2"/>
  <c r="AD46" i="2"/>
  <c r="AC46" i="2"/>
  <c r="AP45" i="2"/>
  <c r="AO45" i="2"/>
  <c r="AD45" i="2"/>
  <c r="AC45" i="2"/>
  <c r="AP40" i="2"/>
  <c r="AO40" i="2"/>
  <c r="AD40" i="2"/>
  <c r="AC40" i="2"/>
  <c r="AP39" i="2"/>
  <c r="AO39" i="2"/>
  <c r="AD39" i="2"/>
  <c r="AC39" i="2"/>
  <c r="AP38" i="2"/>
  <c r="AO38" i="2"/>
  <c r="AD38" i="2"/>
  <c r="AC38" i="2"/>
  <c r="AP37" i="2"/>
  <c r="AO37" i="2"/>
  <c r="AD37" i="2"/>
  <c r="AC37" i="2"/>
  <c r="AP36" i="2"/>
  <c r="AO36" i="2"/>
  <c r="AD36" i="2"/>
  <c r="AC36" i="2"/>
  <c r="AP35" i="2"/>
  <c r="AO35" i="2"/>
  <c r="AD35" i="2"/>
  <c r="AC35" i="2"/>
  <c r="AP34" i="2"/>
  <c r="AO34" i="2"/>
  <c r="AD34" i="2"/>
  <c r="AC34" i="2"/>
  <c r="AP33" i="2"/>
  <c r="AO33" i="2"/>
  <c r="AD33" i="2"/>
  <c r="AC33" i="2"/>
  <c r="AP32" i="2"/>
  <c r="AO32" i="2"/>
  <c r="AD32" i="2"/>
  <c r="AC32" i="2"/>
  <c r="AO31" i="2"/>
  <c r="AC31" i="2"/>
  <c r="AP30" i="2"/>
  <c r="AO30" i="2"/>
  <c r="AD30" i="2"/>
  <c r="AC30" i="2"/>
  <c r="AP29" i="2"/>
  <c r="AO29" i="2"/>
  <c r="AD29" i="2"/>
  <c r="AC29" i="2"/>
  <c r="AP28" i="2"/>
  <c r="AO28" i="2"/>
  <c r="AD28" i="2"/>
  <c r="AC28" i="2"/>
  <c r="AP27" i="2"/>
  <c r="AO27" i="2"/>
  <c r="AD27" i="2"/>
  <c r="AC27" i="2"/>
  <c r="AP26" i="2"/>
  <c r="AO26" i="2"/>
  <c r="AD26" i="2"/>
  <c r="AC26" i="2"/>
  <c r="AP25" i="2"/>
  <c r="AO25" i="2"/>
  <c r="AD25" i="2"/>
  <c r="AC25" i="2"/>
  <c r="AP24" i="2"/>
  <c r="AO24" i="2"/>
  <c r="AD24" i="2"/>
  <c r="AC24" i="2"/>
  <c r="AP22" i="2"/>
  <c r="AO22" i="2"/>
  <c r="AD22" i="2"/>
  <c r="AC22" i="2"/>
  <c r="AP21" i="2"/>
  <c r="AO21" i="2"/>
  <c r="AD21" i="2"/>
  <c r="AC21" i="2"/>
  <c r="AP20" i="2"/>
  <c r="AO20" i="2"/>
  <c r="AD20" i="2"/>
  <c r="AC20" i="2"/>
  <c r="AP19" i="2"/>
  <c r="AO19" i="2"/>
  <c r="AD19" i="2"/>
  <c r="AC19" i="2"/>
  <c r="AO18" i="2"/>
  <c r="AC18" i="2"/>
  <c r="AP17" i="2"/>
  <c r="AO17" i="2"/>
  <c r="AD17" i="2"/>
  <c r="AC17" i="2"/>
  <c r="AP16" i="2"/>
  <c r="AO16" i="2"/>
  <c r="AD16" i="2"/>
  <c r="AC16" i="2"/>
  <c r="AP15" i="2"/>
  <c r="AO15" i="2"/>
  <c r="AD15" i="2"/>
  <c r="AC15" i="2"/>
  <c r="AP14" i="2"/>
  <c r="AO14" i="2"/>
  <c r="AD14" i="2"/>
  <c r="AC14" i="2"/>
  <c r="AP13" i="2"/>
  <c r="AO13" i="2"/>
  <c r="AD13" i="2"/>
  <c r="AC13" i="2"/>
  <c r="AP12" i="2"/>
  <c r="AO12" i="2"/>
  <c r="AD12" i="2"/>
  <c r="AC12" i="2"/>
  <c r="BD11" i="2"/>
  <c r="BB11" i="2"/>
  <c r="AP11" i="2"/>
  <c r="AO11" i="2"/>
  <c r="AD11" i="2"/>
  <c r="AC11" i="2"/>
  <c r="AO10" i="2"/>
  <c r="AM10" i="2"/>
  <c r="AL10" i="2"/>
  <c r="AK10" i="2"/>
  <c r="AJ10" i="2"/>
  <c r="AI10" i="2"/>
  <c r="AH10" i="2"/>
  <c r="AG10" i="2"/>
  <c r="AF10" i="2"/>
  <c r="AC10" i="2"/>
  <c r="BC9" i="2"/>
  <c r="BA9" i="2"/>
  <c r="AO9" i="2"/>
  <c r="AF9" i="2"/>
  <c r="AC9" i="2"/>
  <c r="X9" i="2"/>
  <c r="T9" i="2"/>
  <c r="P9" i="2"/>
  <c r="L9" i="2"/>
  <c r="H9" i="2"/>
  <c r="AR9" i="2" s="1"/>
  <c r="AT9" i="2" s="1"/>
  <c r="BB9" i="2"/>
  <c r="AO8" i="2"/>
  <c r="AJ8" i="2"/>
  <c r="AF8" i="2"/>
  <c r="AC8" i="2"/>
  <c r="AR6" i="2"/>
  <c r="AJ9" i="2" l="1"/>
  <c r="AS6" i="2"/>
  <c r="BA11" i="2"/>
  <c r="P13" i="51"/>
  <c r="X13" i="51"/>
  <c r="L13" i="51"/>
  <c r="T13" i="51"/>
  <c r="H14" i="23"/>
  <c r="S14" i="23"/>
  <c r="L14" i="23"/>
  <c r="F14" i="23"/>
  <c r="U14" i="23" s="1"/>
  <c r="J14" i="23"/>
  <c r="BD9" i="2"/>
  <c r="N9" i="2"/>
  <c r="V9" i="2"/>
  <c r="AH9" i="2"/>
  <c r="BC11" i="2"/>
  <c r="J9" i="2"/>
  <c r="AL9" i="2" s="1"/>
  <c r="R9" i="2"/>
  <c r="Z9" i="2"/>
  <c r="AS9" i="2"/>
  <c r="AU9" i="2" s="1"/>
  <c r="L86" i="1" l="1"/>
  <c r="K86" i="1"/>
  <c r="L85" i="1"/>
  <c r="K85" i="1"/>
  <c r="L84" i="1"/>
  <c r="K84" i="1"/>
  <c r="L83" i="1"/>
  <c r="K83" i="1"/>
  <c r="L82" i="1"/>
  <c r="K82" i="1"/>
  <c r="L81" i="1"/>
  <c r="K81" i="1"/>
  <c r="L80" i="1"/>
  <c r="K80" i="1"/>
  <c r="L79" i="1"/>
  <c r="K79" i="1"/>
  <c r="L78" i="1"/>
  <c r="K78" i="1"/>
  <c r="L77" i="1"/>
  <c r="K77" i="1"/>
  <c r="L76" i="1"/>
  <c r="K76" i="1"/>
  <c r="L75" i="1"/>
  <c r="K75" i="1"/>
  <c r="L74" i="1"/>
  <c r="K74" i="1"/>
  <c r="L73" i="1"/>
  <c r="K73" i="1"/>
  <c r="L72" i="1"/>
  <c r="K72" i="1"/>
  <c r="L71" i="1"/>
  <c r="K71" i="1"/>
  <c r="L70" i="1"/>
  <c r="K70" i="1"/>
  <c r="L69" i="1"/>
  <c r="K69" i="1"/>
  <c r="L68" i="1"/>
  <c r="K68" i="1"/>
  <c r="L67" i="1"/>
  <c r="K67" i="1"/>
  <c r="L66" i="1"/>
  <c r="K66" i="1"/>
  <c r="L65" i="1"/>
  <c r="K65" i="1"/>
  <c r="L64" i="1"/>
  <c r="K64" i="1"/>
  <c r="L63" i="1"/>
  <c r="K63" i="1"/>
  <c r="L62" i="1"/>
  <c r="K62" i="1"/>
  <c r="L61" i="1"/>
  <c r="K61" i="1"/>
  <c r="L60" i="1"/>
  <c r="K60" i="1"/>
  <c r="L59" i="1"/>
  <c r="K59" i="1"/>
  <c r="L58" i="1"/>
  <c r="K58" i="1"/>
  <c r="L57" i="1"/>
  <c r="K57" i="1"/>
  <c r="L52" i="1"/>
  <c r="K52" i="1"/>
  <c r="L51" i="1"/>
  <c r="K51" i="1"/>
  <c r="L50" i="1"/>
  <c r="K50" i="1"/>
  <c r="L49" i="1"/>
  <c r="K49" i="1"/>
  <c r="L48" i="1"/>
  <c r="K48" i="1"/>
  <c r="L47" i="1"/>
  <c r="K47" i="1"/>
  <c r="L46" i="1"/>
  <c r="K46" i="1"/>
  <c r="L45" i="1"/>
  <c r="K45" i="1"/>
  <c r="L44" i="1"/>
  <c r="K44" i="1"/>
  <c r="L43" i="1"/>
  <c r="K43" i="1"/>
  <c r="L42" i="1"/>
  <c r="K42" i="1"/>
  <c r="L41" i="1"/>
  <c r="K41" i="1"/>
  <c r="L40" i="1"/>
  <c r="K40" i="1"/>
  <c r="L39" i="1"/>
  <c r="K39" i="1"/>
  <c r="L38" i="1"/>
  <c r="K38" i="1"/>
  <c r="L37" i="1"/>
  <c r="K37" i="1"/>
  <c r="L36" i="1"/>
  <c r="K36" i="1"/>
  <c r="L34" i="1"/>
  <c r="K34" i="1"/>
  <c r="L33" i="1"/>
  <c r="K33" i="1"/>
  <c r="L32" i="1"/>
  <c r="K32" i="1"/>
  <c r="L31" i="1"/>
  <c r="K31" i="1"/>
  <c r="L30" i="1"/>
  <c r="L29" i="1"/>
  <c r="K29" i="1"/>
  <c r="L28" i="1"/>
  <c r="K28" i="1"/>
  <c r="L27" i="1"/>
  <c r="K27" i="1"/>
  <c r="L26" i="1"/>
  <c r="K26" i="1"/>
  <c r="L25" i="1"/>
  <c r="K25" i="1"/>
  <c r="L24" i="1"/>
  <c r="K24" i="1"/>
  <c r="L23" i="1"/>
  <c r="K23" i="1"/>
  <c r="L22" i="1"/>
  <c r="K22" i="1"/>
  <c r="U21" i="1"/>
  <c r="T21" i="1"/>
  <c r="L21" i="1"/>
  <c r="K21" i="1"/>
  <c r="U20" i="1"/>
  <c r="T20" i="1"/>
  <c r="L20" i="1"/>
  <c r="K20" i="1"/>
  <c r="U19" i="1"/>
  <c r="T19" i="1"/>
  <c r="L19" i="1"/>
  <c r="K19" i="1"/>
  <c r="U18" i="1"/>
  <c r="T18" i="1"/>
  <c r="L18" i="1"/>
  <c r="K18" i="1"/>
  <c r="U17" i="1"/>
  <c r="T17" i="1"/>
  <c r="L17" i="1"/>
  <c r="K17" i="1"/>
  <c r="U16" i="1"/>
  <c r="T16" i="1"/>
  <c r="L16" i="1"/>
  <c r="K16" i="1"/>
  <c r="U15" i="1"/>
  <c r="T15" i="1"/>
  <c r="L15" i="1"/>
  <c r="K15" i="1"/>
  <c r="U14" i="1"/>
  <c r="T14" i="1"/>
  <c r="L14" i="1"/>
  <c r="K14" i="1"/>
  <c r="U13" i="1"/>
  <c r="T13" i="1"/>
  <c r="L13" i="1"/>
  <c r="K13" i="1"/>
  <c r="U12" i="1"/>
  <c r="T12" i="1"/>
  <c r="L12" i="1"/>
  <c r="O11" i="1"/>
  <c r="N11" i="1"/>
  <c r="M10" i="1"/>
  <c r="L10" i="1"/>
  <c r="V12" i="1" l="1"/>
  <c r="V14" i="1"/>
  <c r="V16" i="1"/>
  <c r="V15" i="1"/>
  <c r="V18" i="1"/>
  <c r="V21" i="1"/>
  <c r="V17" i="1"/>
  <c r="V20" i="1"/>
  <c r="V19" i="1"/>
  <c r="U10" i="1"/>
  <c r="G10" i="1"/>
  <c r="I10" i="1"/>
  <c r="O10" i="1"/>
  <c r="U22" i="1"/>
  <c r="U23" i="1" s="1"/>
  <c r="V11" i="1"/>
  <c r="V13" i="1"/>
  <c r="T22" i="1"/>
  <c r="T24" i="1" s="1"/>
  <c r="T23" i="1" l="1"/>
  <c r="V23" i="1" s="1"/>
  <c r="N10" i="1"/>
  <c r="H10" i="1"/>
  <c r="T10" i="1"/>
  <c r="F10" i="1"/>
  <c r="U24" i="1"/>
  <c r="V22" i="1"/>
  <c r="BA1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Alex McCusker</author>
  </authors>
  <commentList>
    <comment ref="Q88" authorId="0" shapeId="0" xr:uid="{58A546D6-536A-4E85-B668-15FC8BA24C93}">
      <text>
        <r>
          <rPr>
            <b/>
            <sz val="8"/>
            <color indexed="81"/>
            <rFont val="Tahoma"/>
            <family val="2"/>
          </rPr>
          <t>Alex McCusker:</t>
        </r>
        <r>
          <rPr>
            <sz val="8"/>
            <color indexed="81"/>
            <rFont val="Tahoma"/>
            <family val="2"/>
          </rPr>
          <t xml:space="preserve">
0.003 per Conversion Factors Study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McCusker 14/6/07</author>
  </authors>
  <commentList>
    <comment ref="S11" authorId="0" shapeId="0" xr:uid="{00000000-0006-0000-0400-000001000000}">
      <text>
        <r>
          <rPr>
            <b/>
            <sz val="8"/>
            <color indexed="81"/>
            <rFont val="Tahoma"/>
            <family val="2"/>
          </rPr>
          <t>McCusker 14/6/07:</t>
        </r>
        <r>
          <rPr>
            <sz val="8"/>
            <color indexed="81"/>
            <rFont val="Tahoma"/>
            <family val="2"/>
          </rPr>
          <t xml:space="preserve">
minus 1.2.3 (other ind. RW) production</t>
        </r>
      </text>
    </comment>
  </commentList>
</comments>
</file>

<file path=xl/sharedStrings.xml><?xml version="1.0" encoding="utf-8"?>
<sst xmlns="http://schemas.openxmlformats.org/spreadsheetml/2006/main" count="6166" uniqueCount="1307">
  <si>
    <t xml:space="preserve"> Joint Forest Sector Questionnaire </t>
  </si>
  <si>
    <t>DATA INPUT FILE</t>
  </si>
  <si>
    <t xml:space="preserve">Correspondent country: </t>
  </si>
  <si>
    <t xml:space="preserve">Reference year: </t>
  </si>
  <si>
    <t>Fill in the year</t>
  </si>
  <si>
    <t>Name of person responsible for reply:</t>
  </si>
  <si>
    <t xml:space="preserve"> </t>
  </si>
  <si>
    <t>Official address (in full):</t>
  </si>
  <si>
    <t>Telephone:</t>
  </si>
  <si>
    <t>Fax:</t>
  </si>
  <si>
    <t>E-mail:</t>
  </si>
  <si>
    <t>The UNECE manual for the JFSQ for 2023 data is available on the UNECE website:</t>
  </si>
  <si>
    <t>https://unece.org/forestry-timber/documents/2024/04/informal-documents/jfsq-2023-data-manual</t>
  </si>
  <si>
    <t>The definitions for the JFSQ for 2023 data are available on the UNECE website:</t>
  </si>
  <si>
    <t>https://unece.org/forestry-timber/documents/2024/04/informal-documents/jfsq-2023-data-definitions</t>
  </si>
  <si>
    <t>JFSQ</t>
  </si>
  <si>
    <t>JOINT FOREST SECTOR QUESTIONNAIRE</t>
  </si>
  <si>
    <t>Conversion Factors</t>
  </si>
  <si>
    <t>NOTE THESE ARE ONLY GENERAL FACTORS. IT WOULD BE PREFERABLE TO USE SPECIES- OR COUNTRY-SPECIFIC FACTORS</t>
  </si>
  <si>
    <t>Multiply the quantity expressed in units on the right side of "per" with the factor to get the value expressed in units on left side of "per".</t>
  </si>
  <si>
    <r>
      <t xml:space="preserve">Items in </t>
    </r>
    <r>
      <rPr>
        <b/>
        <sz val="10"/>
        <color rgb="FFFF0000"/>
        <rFont val="Arial Narrow"/>
        <family val="2"/>
      </rPr>
      <t>RED</t>
    </r>
    <r>
      <rPr>
        <sz val="10"/>
        <rFont val="Arial Narrow"/>
        <family val="2"/>
      </rPr>
      <t xml:space="preserve"> text were added to the JFSQ (or updated) in February 2024</t>
    </r>
  </si>
  <si>
    <t>Product Code</t>
  </si>
  <si>
    <t>Product</t>
  </si>
  <si>
    <t>JFSQ Quantity Unit</t>
  </si>
  <si>
    <t>Results from UNECE/FAO/ITTO 2020 publication "Forest Product Conversion Factors"</t>
  </si>
  <si>
    <t>UNECE/FAO Engineered Wood Products Questionnaire (last revised 2020)</t>
  </si>
  <si>
    <t>Results from UNECE/FAO 2009 Conversion Factors Questionnaire (median)</t>
  </si>
  <si>
    <t>FAO and UNECE Statistical Publications (Pre-2009)</t>
  </si>
  <si>
    <t>volume to weight</t>
  </si>
  <si>
    <t>volume/weight of finished product to volume of roundwood</t>
  </si>
  <si>
    <t>Notes to Results</t>
  </si>
  <si>
    <t>volume to area</t>
  </si>
  <si>
    <r>
      <t>m</t>
    </r>
    <r>
      <rPr>
        <b/>
        <vertAlign val="superscript"/>
        <sz val="12"/>
        <rFont val="Arial Narrow"/>
        <family val="2"/>
      </rPr>
      <t>3</t>
    </r>
    <r>
      <rPr>
        <b/>
        <sz val="12"/>
        <rFont val="Arial Narrow"/>
        <family val="2"/>
      </rPr>
      <t xml:space="preserve"> per MT</t>
    </r>
  </si>
  <si>
    <t>Roundwood 
equivalent</t>
  </si>
  <si>
    <r>
      <t>m</t>
    </r>
    <r>
      <rPr>
        <b/>
        <vertAlign val="superscript"/>
        <sz val="12"/>
        <rFont val="Arial Narrow"/>
        <family val="2"/>
      </rPr>
      <t>3</t>
    </r>
    <r>
      <rPr>
        <b/>
        <sz val="12"/>
        <rFont val="Arial Narrow"/>
        <family val="2"/>
      </rPr>
      <t xml:space="preserve"> per m</t>
    </r>
    <r>
      <rPr>
        <b/>
        <vertAlign val="superscript"/>
        <sz val="12"/>
        <rFont val="Arial Narrow"/>
        <family val="2"/>
      </rPr>
      <t>2</t>
    </r>
  </si>
  <si>
    <t>Roundwood</t>
  </si>
  <si>
    <t>equivalent</t>
  </si>
  <si>
    <t>Europe</t>
  </si>
  <si>
    <t>NA**</t>
  </si>
  <si>
    <t>EECCA**</t>
  </si>
  <si>
    <t>ROUNDWOOD (WOOD IN THE ROUGH)</t>
  </si>
  <si>
    <r>
      <t>1000 m</t>
    </r>
    <r>
      <rPr>
        <vertAlign val="superscript"/>
        <sz val="11"/>
        <rFont val="Arial Narrow"/>
        <family val="2"/>
      </rPr>
      <t xml:space="preserve">3 </t>
    </r>
    <r>
      <rPr>
        <sz val="11"/>
        <rFont val="Arial Narrow"/>
        <family val="2"/>
      </rPr>
      <t>ub</t>
    </r>
  </si>
  <si>
    <t>WOOD FUEL, INCLUDING WOOD FOR CHARCOAL</t>
  </si>
  <si>
    <t>1.1.C</t>
  </si>
  <si>
    <t>Coniferous</t>
  </si>
  <si>
    <t>typical shipping weight</t>
  </si>
  <si>
    <t>Green = 1.12</t>
  </si>
  <si>
    <t xml:space="preserve">Based on 891 kg/m3 green, basic density of .41, and 20% moisture seasoned </t>
  </si>
  <si>
    <t>Seasoned = 1.82</t>
  </si>
  <si>
    <t>Based on 407 kg/m3 dry, assuming 20% moisture</t>
  </si>
  <si>
    <t>1.1.NC</t>
  </si>
  <si>
    <t>Non-Coniferous</t>
  </si>
  <si>
    <t>Green=1.05</t>
  </si>
  <si>
    <t xml:space="preserve">Based on 1137 kg/m3 green, specific gravity of .55, and 20% moisture seasoned </t>
  </si>
  <si>
    <t>Seasoned=1.43</t>
  </si>
  <si>
    <t>INDUSTRIAL ROUNDWOOD</t>
  </si>
  <si>
    <t>1.2.C</t>
  </si>
  <si>
    <t>Averaged pulp and log</t>
  </si>
  <si>
    <t>Based on 50/50 ratio of share of logs/pulpwood in industrial roundwood</t>
  </si>
  <si>
    <t>1.2.C.Fir</t>
  </si>
  <si>
    <t>Fir (and Spruce)</t>
  </si>
  <si>
    <t>Austrian Energy Agency, 2009. weighted by share of standing inventory of European speices (57% spruce, 10% silver fir and remaining species)</t>
  </si>
  <si>
    <t>1.2.C.Pine</t>
  </si>
  <si>
    <t>Pine</t>
  </si>
  <si>
    <t>Austrian Energy Agency, 2009, weighted 25% Scots Pine, 2% maritime pine, 2% black pine and remaining species</t>
  </si>
  <si>
    <t>1.2.NC</t>
  </si>
  <si>
    <t>1.2.NC.T</t>
  </si>
  <si>
    <t>of which:Tropical</t>
  </si>
  <si>
    <t>see ITTO country-specific conversion factors: https://www.itto.int/direct/topics/topics_pdf_download/topics_id=6737&amp;no=1&amp;disp=inline</t>
  </si>
  <si>
    <t>AFRICA=1.31,
ASIA=0.956,
LA. AM= 0.847,
World=1.12</t>
  </si>
  <si>
    <t>Source: Fonseca "Measurement of Roundwood" 2005, ITTO Annual Review 2007, table 3-2-a
Species weight averaged using m3/tonne from Fonseca 2005 and volume exported by species from each region as shown in ITTO 2007 (assumes that bark is removed)</t>
  </si>
  <si>
    <t>1.2.1</t>
  </si>
  <si>
    <t>SAWLOGS AND VENEER LOGS</t>
  </si>
  <si>
    <t>Averaged C &amp; NC</t>
  </si>
  <si>
    <t>Based on 950 kg/m3 green. Bark is included in weight but not in volume.</t>
  </si>
  <si>
    <t>1.2.1.C</t>
  </si>
  <si>
    <t>Based on 935 kg/m3 green. Bark is included in weight but not in volume.</t>
  </si>
  <si>
    <t>1.2.1.NC</t>
  </si>
  <si>
    <t>Based on 1093 kg/m3 green.  Bark is included in weight but not in volume.</t>
  </si>
  <si>
    <t>1.2.NC.Beech</t>
  </si>
  <si>
    <t>Beech</t>
  </si>
  <si>
    <t>Austrian Energy Agency, 2009</t>
  </si>
  <si>
    <t>1.2.NC.Birch</t>
  </si>
  <si>
    <t>Birch</t>
  </si>
  <si>
    <t>1.2.NC.Eucalyptus</t>
  </si>
  <si>
    <t>Eucalyptus</t>
  </si>
  <si>
    <t>ATIBT, 1982</t>
  </si>
  <si>
    <t>1.2.NC.Oak</t>
  </si>
  <si>
    <t>Oak</t>
  </si>
  <si>
    <t>1.2.NC.Poplar</t>
  </si>
  <si>
    <t>Poplar</t>
  </si>
  <si>
    <t>1.2.2</t>
  </si>
  <si>
    <t xml:space="preserve">PULPWOOD (ROUND &amp; SPLIT) </t>
  </si>
  <si>
    <t>Based on 930 kg/m3 green.  Bark is included in weight but not in volume.</t>
  </si>
  <si>
    <t>1.2.2.C</t>
  </si>
  <si>
    <t>Based on 891 kg/m3 green.  Bark is included in weight but not in volume.</t>
  </si>
  <si>
    <t>1.2.2.NC</t>
  </si>
  <si>
    <t>Based on 1095 kg/m3 green.  Bark is included in weight but not in volume.</t>
  </si>
  <si>
    <t>1.2.3</t>
  </si>
  <si>
    <t>OTHER INDUSTRIAL ROUNDWOOD</t>
  </si>
  <si>
    <t>1.2.3.C</t>
  </si>
  <si>
    <t>used pulpwood data</t>
  </si>
  <si>
    <t>same as 1.2.2.C</t>
  </si>
  <si>
    <t>1.2.3.NC</t>
  </si>
  <si>
    <t>same as 1.2.2.NC</t>
  </si>
  <si>
    <t>WOOD CHARCOAL</t>
  </si>
  <si>
    <t>1000 MT</t>
  </si>
  <si>
    <t>6  m3rw/tonne</t>
  </si>
  <si>
    <t>Does not include the use of any of the wood fiber to generate the heat to make (add about 30% if inputted wood fiber used to provide heat)</t>
  </si>
  <si>
    <t>3</t>
  </si>
  <si>
    <t>WOOD CHIPS, PARTICLES AND RESIDUES</t>
  </si>
  <si>
    <r>
      <t>1000 m</t>
    </r>
    <r>
      <rPr>
        <vertAlign val="superscript"/>
        <sz val="11"/>
        <rFont val="Arial Narrow"/>
        <family val="2"/>
      </rPr>
      <t>3</t>
    </r>
  </si>
  <si>
    <t>3.1</t>
  </si>
  <si>
    <t>WOOD CHIPS AND PARTICLES</t>
  </si>
  <si>
    <t>m3 /MT = green swe per odmt / avg delivered tonne/odmt,  rwe= +1%</t>
  </si>
  <si>
    <t>softwood=1.19</t>
  </si>
  <si>
    <t>Based on swe/odmt of 2.41 and avg delivered mt / odmt of 2.0 in solid m3</t>
  </si>
  <si>
    <t>hardwood = 1.05</t>
  </si>
  <si>
    <t>Based on swe/odmt of 2.01 and avg delivered mt / odmt of 1.79 in solid m3</t>
  </si>
  <si>
    <t>Woodchip, Green swe to oven-dry tonne m3/odmt</t>
  </si>
  <si>
    <t>mix = 1.15</t>
  </si>
  <si>
    <t>3.2</t>
  </si>
  <si>
    <t>WOOD RESIDUES</t>
  </si>
  <si>
    <t xml:space="preserve">Based on wood chips </t>
  </si>
  <si>
    <t>Green=1.15</t>
  </si>
  <si>
    <t>Based on wood chips</t>
  </si>
  <si>
    <t>Seasoned = 2.12</t>
  </si>
  <si>
    <t>Assumption for seasoned is based on average basic density of .42 from questionnaire and assumes 15% moisture content</t>
  </si>
  <si>
    <t>3.2.1</t>
  </si>
  <si>
    <t>of which: SAWDUST</t>
  </si>
  <si>
    <t>4</t>
  </si>
  <si>
    <t>RECOVERED POST-CONSUMER WOOD</t>
  </si>
  <si>
    <t>1000 mt</t>
  </si>
  <si>
    <t>Delivered MT (12-20% atmospheric moisture). Convert to dry weight for energy purposes (multiply by 0.88 - 0.80)</t>
  </si>
  <si>
    <t>5</t>
  </si>
  <si>
    <t>WOOD PELLETS AND OTHER AGGLOMERATES</t>
  </si>
  <si>
    <t>5.1</t>
  </si>
  <si>
    <t>WOOD PELLETS</t>
  </si>
  <si>
    <t xml:space="preserve">nodata </t>
  </si>
  <si>
    <t xml:space="preserve">m3/ton - bulk density, loose volume, 5-10% mcw- Equivalent - solid wood imput to bulk m3 pellets </t>
  </si>
  <si>
    <t>Bulk (loose) volume, 5-10% moisture</t>
  </si>
  <si>
    <t>5.2</t>
  </si>
  <si>
    <t>OTHER AGGLOMERATES</t>
  </si>
  <si>
    <t xml:space="preserve">m3/ton - Pressed logs and briquettes, bulk density, loose volume. Equivalent - m3rw/odmt </t>
  </si>
  <si>
    <t>roundwood equivalent is m3rw/odmt, volume to weight is bulk (loose volume)</t>
  </si>
  <si>
    <t>6</t>
  </si>
  <si>
    <t xml:space="preserve">SAWNWOOD </t>
  </si>
  <si>
    <t>1.6 / 1.82*</t>
  </si>
  <si>
    <t>6.C</t>
  </si>
  <si>
    <t>m3/ton - Average Sawnwood shipping weight. Equivalent - Sawnwood green rough</t>
  </si>
  <si>
    <t>Green=1.202</t>
  </si>
  <si>
    <t>RoughGreen=1.67</t>
  </si>
  <si>
    <t>Green sawnwood based on basic density of .94, less bark (11%)</t>
  </si>
  <si>
    <t>Nodata</t>
  </si>
  <si>
    <t>Sawnwood dry rough</t>
  </si>
  <si>
    <t>Dry = 1.99</t>
  </si>
  <si>
    <t>RoughDry=1.99</t>
  </si>
  <si>
    <t>Dry sawnwood weight based on basic density of .42, 4% shrinkage and 15% moisture content</t>
  </si>
  <si>
    <t>Sawnwood dry planed</t>
  </si>
  <si>
    <t>PlanedDry=2.13</t>
  </si>
  <si>
    <t>6.C.Fir</t>
  </si>
  <si>
    <t>Fir and Spruce</t>
  </si>
  <si>
    <t>Austrian Energy Agency, 2009. Dried weight (15% moisture content dry weight). Weighted ratio of standing inventory.</t>
  </si>
  <si>
    <t>6.C.Pine</t>
  </si>
  <si>
    <t>6.NC</t>
  </si>
  <si>
    <t>Sawnwood green rough</t>
  </si>
  <si>
    <t>Green=1.04</t>
  </si>
  <si>
    <t>RoughGreen=1.86</t>
  </si>
  <si>
    <t>Green sawnwood based on basic density of 1.09, less bark (12%)</t>
  </si>
  <si>
    <t>nodata</t>
  </si>
  <si>
    <t>Seasoned=1.50</t>
  </si>
  <si>
    <t>RoughDry=2.01</t>
  </si>
  <si>
    <t>Dry sawnwood weight based on basic density of .55, 5% shrinkage and 15% moisture content</t>
  </si>
  <si>
    <t>PlanedDry=2.81</t>
  </si>
  <si>
    <t>6.NC.Ash</t>
  </si>
  <si>
    <t>Ash</t>
  </si>
  <si>
    <t>Wood Database (wood-database.com). Air-dry.</t>
  </si>
  <si>
    <t>6.NC.Beech</t>
  </si>
  <si>
    <t>Austrian Energy Agency, 2009. Dried weight (15% moisture content dry weight).</t>
  </si>
  <si>
    <t>6.NC.Birch</t>
  </si>
  <si>
    <t>6.NC.Cherry</t>
  </si>
  <si>
    <t>Cherry</t>
  </si>
  <si>
    <t>Giordano, 1976, Tecnologia del legno. Air-dry. Prunus avium.</t>
  </si>
  <si>
    <t>6.NC.Maple</t>
  </si>
  <si>
    <t>Maple</t>
  </si>
  <si>
    <t>Giordano, 1976, Tecnologia del legno. Air-dry</t>
  </si>
  <si>
    <t>6.NC.Oak</t>
  </si>
  <si>
    <t>6.NC.Poplar</t>
  </si>
  <si>
    <t>6.NC.T</t>
  </si>
  <si>
    <t>Based on FP Conversion Factors (2019), Asia (720 kg / m3)</t>
  </si>
  <si>
    <t>7</t>
  </si>
  <si>
    <t>VENEER SHEETS</t>
  </si>
  <si>
    <t>1.9*</t>
  </si>
  <si>
    <t>7.C</t>
  </si>
  <si>
    <t xml:space="preserve">Green veneer based on the ratio from the old conversion factors </t>
  </si>
  <si>
    <t>Green=1.20</t>
  </si>
  <si>
    <t>1.5***</t>
  </si>
  <si>
    <t>Green veneer based on basic density of .94, less bark (11%)</t>
  </si>
  <si>
    <t>m3/ton - Average panel shipping weight; Roundwood equivalent - m3rw = cubic metre roundwood, m3p = cubic metre product</t>
  </si>
  <si>
    <t>Seasoned=2.06</t>
  </si>
  <si>
    <t>1.6***</t>
  </si>
  <si>
    <t>Dry veneer weight based on basic density of .42, 9% shrinkage and 5% moisture content</t>
  </si>
  <si>
    <t>7.NC</t>
  </si>
  <si>
    <t>Green veneer based on basic density of 1.09, less bark (11%)</t>
  </si>
  <si>
    <t>Seasoned=1.53</t>
  </si>
  <si>
    <t>Dry veneer weight based on basic density of .55, 11.5% shrinkage and 5% moisture content</t>
  </si>
  <si>
    <t>7.NC.T</t>
  </si>
  <si>
    <t>8</t>
  </si>
  <si>
    <t>WOOD-BASED PANELS</t>
  </si>
  <si>
    <t>8.1</t>
  </si>
  <si>
    <t xml:space="preserve">PLYWOOD </t>
  </si>
  <si>
    <t>2.3*</t>
  </si>
  <si>
    <t>8,1.C</t>
  </si>
  <si>
    <t>dried, sanded, peeled</t>
  </si>
  <si>
    <t>0.0165***</t>
  </si>
  <si>
    <t>8.1.NC</t>
  </si>
  <si>
    <t>dried, sanded, sliced</t>
  </si>
  <si>
    <t>0.0215***</t>
  </si>
  <si>
    <t>8.1.NC.T</t>
  </si>
  <si>
    <t>8.1.1</t>
  </si>
  <si>
    <t>of which: LAMINATED VENEER LUMBER</t>
  </si>
  <si>
    <t>Same as coniferous plywood</t>
  </si>
  <si>
    <t>8.1.1.C</t>
  </si>
  <si>
    <t>8.1.1.NC</t>
  </si>
  <si>
    <t>no data</t>
  </si>
  <si>
    <t>8.1.1.NC.T</t>
  </si>
  <si>
    <t>8.2</t>
  </si>
  <si>
    <t>PARTICLE BOARD (including OSB)</t>
  </si>
  <si>
    <t>8.2x</t>
  </si>
  <si>
    <t>PARTICLE BOARD (excluding OSB)</t>
  </si>
  <si>
    <t xml:space="preserve">m3/ton - Based on Product based density; Roundwood equivalent - m3rw = cubic metre roundwood, m3p = cubic metre product. </t>
  </si>
  <si>
    <t>0.018***</t>
  </si>
  <si>
    <t>8.2.1</t>
  </si>
  <si>
    <t>of which: OSB</t>
  </si>
  <si>
    <t>8.3</t>
  </si>
  <si>
    <t xml:space="preserve">FIBREBOARD </t>
  </si>
  <si>
    <t>8.3.1</t>
  </si>
  <si>
    <t xml:space="preserve">HARDBOARD </t>
  </si>
  <si>
    <t>solid wood per m3 of product</t>
  </si>
  <si>
    <t>8.3.2</t>
  </si>
  <si>
    <t>MEDIUM/HIGH DENSITY FIBREBOARD (MDF/HDF)</t>
  </si>
  <si>
    <t>8.3.3</t>
  </si>
  <si>
    <t>OTHER FIBREBOARD</t>
  </si>
  <si>
    <t>solid wood per m3 of product, mostly insulating board</t>
  </si>
  <si>
    <t>9</t>
  </si>
  <si>
    <t>WOOD PULP</t>
  </si>
  <si>
    <t>m3sw/MT, where m3sw = cubic metre solid wood, and MT = tonne (in this case assumed air-dry – 10% moisture, wet basis)</t>
  </si>
  <si>
    <t>9.1</t>
  </si>
  <si>
    <t>MECHANICAL AND SEMI-CHEMICAL</t>
  </si>
  <si>
    <t>air-dried metric ton (mechanical 2.50, semi-chemical 2.70)</t>
  </si>
  <si>
    <t>9..2</t>
  </si>
  <si>
    <t>CHEMICAL</t>
  </si>
  <si>
    <t>9.2.1</t>
  </si>
  <si>
    <t>SULPHATE</t>
  </si>
  <si>
    <t>air-dried metric ton (unbleached 4.63, bleached 4.50)</t>
  </si>
  <si>
    <t>9.2.1.1</t>
  </si>
  <si>
    <t>of which: bleached</t>
  </si>
  <si>
    <t>air-dried metric ton</t>
  </si>
  <si>
    <t>9.2.2</t>
  </si>
  <si>
    <t>SULPHITE</t>
  </si>
  <si>
    <t>air-dried metric ton (unbleached 4.64 and bleached 5.01)</t>
  </si>
  <si>
    <t>9.3</t>
  </si>
  <si>
    <t>DISSOLVING GRADES</t>
  </si>
  <si>
    <t>10</t>
  </si>
  <si>
    <t xml:space="preserve">OTHER PULP </t>
  </si>
  <si>
    <t>10.1</t>
  </si>
  <si>
    <t>PULP FROM FIBRES OTHER THAN WOOD</t>
  </si>
  <si>
    <t>10.2</t>
  </si>
  <si>
    <t>RECOVERED FIBRE PULP</t>
  </si>
  <si>
    <t>11</t>
  </si>
  <si>
    <t>RECOVERED PAPER</t>
  </si>
  <si>
    <t>1.28 MT in per MT out</t>
  </si>
  <si>
    <t>12</t>
  </si>
  <si>
    <t>PAPER AND PAPERBOARD</t>
  </si>
  <si>
    <t>12.1</t>
  </si>
  <si>
    <t>GRAPHIC PAPERS</t>
  </si>
  <si>
    <t>12.1.1</t>
  </si>
  <si>
    <t>NEWSPRINT</t>
  </si>
  <si>
    <t>12.1.2</t>
  </si>
  <si>
    <t>UNCOATED MECHANICAL</t>
  </si>
  <si>
    <t>12.1.3</t>
  </si>
  <si>
    <t>UNCOATED WOODFREE</t>
  </si>
  <si>
    <t>12.1.4</t>
  </si>
  <si>
    <t>COATED PAPERS</t>
  </si>
  <si>
    <t>12.2</t>
  </si>
  <si>
    <t>SANITARY AND HOUSEHOLD PAPERS</t>
  </si>
  <si>
    <t>12.3</t>
  </si>
  <si>
    <t>PACKAGING MATERIALS</t>
  </si>
  <si>
    <t>12.3.1</t>
  </si>
  <si>
    <t>CASE MATERIALS</t>
  </si>
  <si>
    <t>12.3.2</t>
  </si>
  <si>
    <t>CARTONBOARD</t>
  </si>
  <si>
    <t>12.3.3</t>
  </si>
  <si>
    <t>WRAPPING PAPERS</t>
  </si>
  <si>
    <t>12.3.4</t>
  </si>
  <si>
    <t>OTHER PAPERS MAINLY FOR PACKAGING</t>
  </si>
  <si>
    <t>12.4</t>
  </si>
  <si>
    <t>OTHER PAPER AND PAPERBOARD N.E.S</t>
  </si>
  <si>
    <t>13.4.1</t>
  </si>
  <si>
    <r>
      <t>GLULAM</t>
    </r>
    <r>
      <rPr>
        <b/>
        <vertAlign val="superscript"/>
        <sz val="10"/>
        <color rgb="FFFF0000"/>
        <rFont val="Univers"/>
        <family val="2"/>
      </rPr>
      <t>1</t>
    </r>
  </si>
  <si>
    <t>same as coniferous plywood</t>
  </si>
  <si>
    <t>13.4.2</t>
  </si>
  <si>
    <r>
      <t>CROSS-LAMINATED TIMBER (CLT or X-LAM)</t>
    </r>
    <r>
      <rPr>
        <b/>
        <vertAlign val="superscript"/>
        <sz val="10"/>
        <color rgb="FFFF0000"/>
        <rFont val="Univers"/>
        <family val="2"/>
      </rPr>
      <t>1</t>
    </r>
  </si>
  <si>
    <t>13.4.3</t>
  </si>
  <si>
    <r>
      <t>I-BEAMS (I-JOISTS)</t>
    </r>
    <r>
      <rPr>
        <b/>
        <vertAlign val="superscript"/>
        <sz val="10"/>
        <color rgb="FFFF0000"/>
        <rFont val="Univers"/>
        <family val="2"/>
      </rPr>
      <t>1</t>
    </r>
  </si>
  <si>
    <t>222 linear meters per MT</t>
  </si>
  <si>
    <r>
      <rPr>
        <vertAlign val="superscript"/>
        <sz val="10"/>
        <color rgb="FFFF0000"/>
        <rFont val="Univers"/>
        <family val="2"/>
      </rPr>
      <t xml:space="preserve">1 </t>
    </r>
    <r>
      <rPr>
        <sz val="10"/>
        <color rgb="FFFF0000"/>
        <rFont val="Univers"/>
        <family val="2"/>
      </rPr>
      <t>Glulam, CLT and I Beams are classified as secondary wood products but for ease of reporting are included in JQ1. They have been renumbed in JFSQ for 2023 data.</t>
    </r>
  </si>
  <si>
    <t>For inverse relationships divide 1 by the factor given, e.g. to convert m3 of wood charcoal to mt divide 1 by m3/mt factor of 6 = 0.167</t>
  </si>
  <si>
    <t>Notes:</t>
  </si>
  <si>
    <t>Forest Measures</t>
  </si>
  <si>
    <t>MT = metric tonnes (1000 kg)</t>
  </si>
  <si>
    <t>Unit</t>
  </si>
  <si>
    <t>m3/unit</t>
  </si>
  <si>
    <r>
      <t>m</t>
    </r>
    <r>
      <rPr>
        <vertAlign val="superscript"/>
        <sz val="12"/>
        <rFont val="Arial Narrow"/>
        <family val="2"/>
      </rPr>
      <t>3</t>
    </r>
    <r>
      <rPr>
        <sz val="12"/>
        <rFont val="Arial Narrow"/>
        <family val="2"/>
      </rPr>
      <t xml:space="preserve"> = cubic meters (solid volume)</t>
    </r>
  </si>
  <si>
    <t>1000 board feet (sawlogs)</t>
  </si>
  <si>
    <t>4.53****</t>
  </si>
  <si>
    <t>**** = obsolete - more recent figures would be:</t>
  </si>
  <si>
    <r>
      <t>m</t>
    </r>
    <r>
      <rPr>
        <vertAlign val="superscript"/>
        <sz val="12"/>
        <rFont val="Arial Narrow"/>
        <family val="2"/>
      </rPr>
      <t>2</t>
    </r>
    <r>
      <rPr>
        <sz val="12"/>
        <rFont val="Arial Narrow"/>
        <family val="2"/>
      </rPr>
      <t xml:space="preserve"> = square meters</t>
    </r>
  </si>
  <si>
    <t>1000 board feet (sawnwood - nominal)</t>
  </si>
  <si>
    <t>for Oregon, Washington State, Alaska (west of Cascades), South East United States (Doyle region):  6.3</t>
  </si>
  <si>
    <t>(s) = solid volume</t>
  </si>
  <si>
    <t>1000 board feet (sawnwood - actual)</t>
  </si>
  <si>
    <t>Inland Western North America, Great Lakes (North America), Eastern Canada:  5.7</t>
  </si>
  <si>
    <t>1000 square feet (1/8 inch thickness)</t>
  </si>
  <si>
    <t>Northeast United States Int 1/4": 5</t>
  </si>
  <si>
    <t>Unit Conversion</t>
  </si>
  <si>
    <t>cord</t>
  </si>
  <si>
    <t>1 inch = 25.4 millimetres</t>
  </si>
  <si>
    <t>cord (pulpwood)</t>
  </si>
  <si>
    <t>1 square foot = 0.0929 square metre</t>
  </si>
  <si>
    <t>cord (wood fuel)</t>
  </si>
  <si>
    <t>1 pound = 0.454 kilograms</t>
  </si>
  <si>
    <t>cubic foot</t>
  </si>
  <si>
    <t>1 short ton (2000 pounds) = 0.9072 metric ton</t>
  </si>
  <si>
    <t>cubic foot (stacked)</t>
  </si>
  <si>
    <t>1 long ton (2240 pounds) = 1.016 metric ton</t>
  </si>
  <si>
    <t>cunit</t>
  </si>
  <si>
    <r>
      <t>Bold</t>
    </r>
    <r>
      <rPr>
        <sz val="12"/>
        <rFont val="Arial Narrow"/>
        <family val="2"/>
      </rPr>
      <t xml:space="preserve"> = FAO published figure</t>
    </r>
  </si>
  <si>
    <t>fathom</t>
  </si>
  <si>
    <t>hoppus cubic foot</t>
  </si>
  <si>
    <t>*  = ITTO</t>
  </si>
  <si>
    <t>hoppus super(ficial) foot</t>
  </si>
  <si>
    <t>hoppus ton (50 hoppus cubic feet)</t>
  </si>
  <si>
    <t>** NA = North America; EECCA = Eastern Europe, Caucasus and Central Asia</t>
  </si>
  <si>
    <t>Petrograd Standard</t>
  </si>
  <si>
    <t>stere</t>
  </si>
  <si>
    <t>*** = Conversion Factor Study, US figures, rotary for conifer and sliced for non-conifer</t>
  </si>
  <si>
    <t>stere (pulpwood)</t>
  </si>
  <si>
    <t>stere (wood fuel)</t>
  </si>
  <si>
    <t>Fonseca "Measurement of Roundwood" 2005. Estimated by Matt Fonseca based on regional knowledge of the scaling methods and timber types</t>
  </si>
  <si>
    <t>prepared February 2004</t>
  </si>
  <si>
    <t>updated 2007 with RWE factors</t>
  </si>
  <si>
    <t>updated 2009 with provisional results of forest products conversion factors study</t>
  </si>
  <si>
    <t>updated 2011 with results of forest products conversion factors study (DP49)</t>
  </si>
  <si>
    <t>updated 2023 with results of 2019 UNECE/FAO/ITTO study - https://www.fao.org/documents/card/en/c/ca7952en</t>
  </si>
  <si>
    <t xml:space="preserve">Country: </t>
  </si>
  <si>
    <t>Date:</t>
  </si>
  <si>
    <t>Name of Official responsible for reply:</t>
  </si>
  <si>
    <t>Official Address (in full):</t>
  </si>
  <si>
    <r>
      <rPr>
        <b/>
        <sz val="14"/>
        <rFont val="Univers"/>
        <family val="2"/>
      </rPr>
      <t>FOREST SECTOR QUESTIONNAIRE</t>
    </r>
    <r>
      <rPr>
        <b/>
        <sz val="12"/>
        <rFont val="Univers"/>
        <family val="2"/>
      </rPr>
      <t xml:space="preserve">  </t>
    </r>
    <r>
      <rPr>
        <b/>
        <sz val="24"/>
        <rFont val="Univers"/>
        <family val="2"/>
      </rPr>
      <t>JQ1</t>
    </r>
  </si>
  <si>
    <t>Industrial Roundwood Balance</t>
  </si>
  <si>
    <t>PRIMARY PRODUCTS</t>
  </si>
  <si>
    <t>This table highlights discrepancies between items and sub-items. Please verify your data if there's an error!</t>
  </si>
  <si>
    <t>Discrepancies</t>
  </si>
  <si>
    <t>Removals and Production</t>
  </si>
  <si>
    <t>test for good numbers, missing  number, bad number, negative number</t>
  </si>
  <si>
    <t>Flag</t>
  </si>
  <si>
    <t>Note</t>
  </si>
  <si>
    <t>% change</t>
  </si>
  <si>
    <t>Conversion factors</t>
  </si>
  <si>
    <t>Code</t>
  </si>
  <si>
    <t>Quantity</t>
  </si>
  <si>
    <t>Industrial roundwood availability</t>
  </si>
  <si>
    <t>m3 of wood in m3 or t of product</t>
  </si>
  <si>
    <t>ALL REMOVALS OF ROUNDWOOD (WOOD IN THE ROUGH)</t>
  </si>
  <si>
    <t>Recovered wood used in particle board</t>
  </si>
  <si>
    <t>Solid wood equivalent</t>
  </si>
  <si>
    <r>
      <t>1000 m</t>
    </r>
    <r>
      <rPr>
        <vertAlign val="superscript"/>
        <sz val="10"/>
        <rFont val="Univers"/>
        <family val="2"/>
      </rPr>
      <t>3</t>
    </r>
    <r>
      <rPr>
        <sz val="10"/>
        <rFont val="Univers"/>
        <family val="2"/>
      </rPr>
      <t>ub</t>
    </r>
  </si>
  <si>
    <r>
      <t>1000 m</t>
    </r>
    <r>
      <rPr>
        <vertAlign val="superscript"/>
        <sz val="8"/>
        <rFont val="Univers"/>
        <family val="2"/>
      </rPr>
      <t>3</t>
    </r>
    <r>
      <rPr>
        <sz val="8"/>
        <rFont val="Univers"/>
        <family val="2"/>
      </rPr>
      <t>ub</t>
    </r>
  </si>
  <si>
    <t>Solid Wood Demand</t>
  </si>
  <si>
    <t>agglomerate production</t>
  </si>
  <si>
    <t>WOOD FUEL (INCLUDING WOOD FOR CHARCOAL)</t>
  </si>
  <si>
    <t>Sawnwood production</t>
  </si>
  <si>
    <t>veneer production</t>
  </si>
  <si>
    <t>plywood production</t>
  </si>
  <si>
    <t>particle board production (incl OSB)</t>
  </si>
  <si>
    <t>fibreboard production</t>
  </si>
  <si>
    <t>mechanical/semi-chemical pulp production</t>
  </si>
  <si>
    <t>of which: Tropical</t>
  </si>
  <si>
    <t>chemical pulp production</t>
  </si>
  <si>
    <t>dissolving pulp production</t>
  </si>
  <si>
    <t>Availability</t>
  </si>
  <si>
    <t>Difference (roundwood-demand)</t>
  </si>
  <si>
    <t>positive = surplus</t>
  </si>
  <si>
    <t>PULPWOOD, ROUND AND SPLIT (INCLUDING WOOD FOR PARTICLE BOARD, OSB AND FIBREBOARD)</t>
  </si>
  <si>
    <t>gap (demand/availability)</t>
  </si>
  <si>
    <t>Negative number means not enough roundwood available</t>
  </si>
  <si>
    <t>Positive number means more roundwood available than demanded</t>
  </si>
  <si>
    <t>% of particle board that is from recovered wood</t>
  </si>
  <si>
    <t>share of agglomerates produced from industrial roundwood residues</t>
  </si>
  <si>
    <t xml:space="preserve">  PRODUCTION</t>
  </si>
  <si>
    <t>usable industrial roundwood - amount of roundwood that is used, remainder leaves industry</t>
  </si>
  <si>
    <t>1000 t</t>
  </si>
  <si>
    <r>
      <t>1000 m</t>
    </r>
    <r>
      <rPr>
        <vertAlign val="superscript"/>
        <sz val="10"/>
        <rFont val="Univers"/>
        <family val="2"/>
      </rPr>
      <t>3</t>
    </r>
  </si>
  <si>
    <r>
      <t>1000 m</t>
    </r>
    <r>
      <rPr>
        <vertAlign val="superscript"/>
        <sz val="8"/>
        <rFont val="Univers"/>
        <family val="2"/>
      </rPr>
      <t>3</t>
    </r>
  </si>
  <si>
    <t>WOOD RESIDUES (INCLUDING WOOD FOR AGGLOMERATES)</t>
  </si>
  <si>
    <t>of which: Sawdust</t>
  </si>
  <si>
    <t>1000 m3</t>
  </si>
  <si>
    <t>WOOD PELLETS, BRIQUETTES AND OTHER AGGLOMERATES</t>
  </si>
  <si>
    <t>WOOD BRIQUETTES AND OTHER AGGLOMERATES</t>
  </si>
  <si>
    <t>SAWNWOOD (INCLUDING SLEEPERS)</t>
  </si>
  <si>
    <t>8.1.C</t>
  </si>
  <si>
    <t xml:space="preserve">      of which: Laminated Veneer Lumber (LVL)</t>
  </si>
  <si>
    <t xml:space="preserve">            Coniferous</t>
  </si>
  <si>
    <t xml:space="preserve">            Non-Coniferous</t>
  </si>
  <si>
    <t xml:space="preserve">                  of which: Tropical</t>
  </si>
  <si>
    <t>PARTICLE BOARD, ORIENTED STRAND BOARD (OSB) AND SIMILAR BOARD</t>
  </si>
  <si>
    <t>of which: ORIENTED STRAND BOARD (OSB)</t>
  </si>
  <si>
    <t xml:space="preserve">OTHER FIBREBOARD </t>
  </si>
  <si>
    <t>MECHANICAL AND SEMI-CHEMICAL WOOD PULP</t>
  </si>
  <si>
    <t>9.2</t>
  </si>
  <si>
    <t>CHEMICAL WOOD PULP</t>
  </si>
  <si>
    <t>SULPHATE PULP</t>
  </si>
  <si>
    <t>of which: BLEACHED</t>
  </si>
  <si>
    <t>SULPHITE PULP</t>
  </si>
  <si>
    <t>HOUSEHOLD AND SANITARY PAPERS</t>
  </si>
  <si>
    <t>OTHER PAPER AND PAPERBOARD N.E.S. (NOT ELSEWHERE SPECIFIED)</t>
  </si>
  <si>
    <r>
      <t>GLULAM</t>
    </r>
    <r>
      <rPr>
        <b/>
        <vertAlign val="superscript"/>
        <sz val="10"/>
        <rFont val="Univers"/>
        <family val="2"/>
      </rPr>
      <t>1</t>
    </r>
  </si>
  <si>
    <r>
      <t>CROSS-LAMINATED TIMBER (CLT or X-LAM)</t>
    </r>
    <r>
      <rPr>
        <b/>
        <vertAlign val="superscript"/>
        <sz val="10"/>
        <rFont val="Univers"/>
        <family val="2"/>
      </rPr>
      <t>1</t>
    </r>
  </si>
  <si>
    <r>
      <t>I-BEAMS (I-JOISTS)</t>
    </r>
    <r>
      <rPr>
        <b/>
        <vertAlign val="superscript"/>
        <sz val="10"/>
        <rFont val="Univers"/>
        <family val="2"/>
      </rPr>
      <t>1</t>
    </r>
  </si>
  <si>
    <r>
      <rPr>
        <vertAlign val="superscript"/>
        <sz val="10"/>
        <rFont val="Univers"/>
        <family val="2"/>
      </rPr>
      <t xml:space="preserve">1 </t>
    </r>
    <r>
      <rPr>
        <sz val="10"/>
        <rFont val="Univers"/>
        <family val="2"/>
      </rPr>
      <t>Glulam, CLT and I Beams are classified as secondary wood products but for ease of reporting are included here. They have been renumbered in JFSQ for 2023 data.</t>
    </r>
  </si>
  <si>
    <r>
      <t>m</t>
    </r>
    <r>
      <rPr>
        <vertAlign val="superscript"/>
        <sz val="10"/>
        <rFont val="Univers"/>
        <family val="2"/>
      </rPr>
      <t>3</t>
    </r>
    <r>
      <rPr>
        <sz val="10"/>
        <rFont val="Univers"/>
        <family val="2"/>
      </rPr>
      <t>ub = cubic metres solid volume underbark (i.e. excluding bark)</t>
    </r>
  </si>
  <si>
    <t>Please complete each cell if possible with</t>
  </si>
  <si>
    <r>
      <t>m</t>
    </r>
    <r>
      <rPr>
        <vertAlign val="superscript"/>
        <sz val="10"/>
        <rFont val="Univers"/>
        <family val="2"/>
      </rPr>
      <t>3</t>
    </r>
    <r>
      <rPr>
        <sz val="10"/>
        <rFont val="Univers"/>
        <family val="2"/>
      </rPr>
      <t xml:space="preserve"> = cubic metres solid volume</t>
    </r>
  </si>
  <si>
    <t>data (numerical value)</t>
  </si>
  <si>
    <t>t = metric tonnes</t>
  </si>
  <si>
    <t>or "…" for not available</t>
  </si>
  <si>
    <t>or "0" for zero data</t>
  </si>
  <si>
    <r>
      <rPr>
        <b/>
        <sz val="14"/>
        <rFont val="Univers"/>
        <family val="2"/>
      </rPr>
      <t xml:space="preserve">FOREST SECTOR QUESTIONNAIRE </t>
    </r>
    <r>
      <rPr>
        <b/>
        <sz val="12"/>
        <rFont val="Univers"/>
        <family val="2"/>
      </rPr>
      <t xml:space="preserve"> </t>
    </r>
    <r>
      <rPr>
        <b/>
        <sz val="24"/>
        <rFont val="Univers"/>
        <family val="2"/>
      </rPr>
      <t>JQ2</t>
    </r>
  </si>
  <si>
    <t>INTRA-EU</t>
  </si>
  <si>
    <t>The difference might be caused by Intra-EU trade</t>
  </si>
  <si>
    <t>This table highlights discrepancies between production and trade. For any negative number, indicating greater net exports than production, please verify your data!</t>
  </si>
  <si>
    <t>CHECK</t>
  </si>
  <si>
    <t>Trade</t>
  </si>
  <si>
    <t xml:space="preserve">ZERO CHECK 2 - if no value in Zero Check 1 </t>
  </si>
  <si>
    <t>verifies whether the JQ2 figures refers only to intra-EU trade</t>
  </si>
  <si>
    <r>
      <t>Specify Currency and Unit of Value</t>
    </r>
    <r>
      <rPr>
        <b/>
        <sz val="10"/>
        <color indexed="10"/>
        <rFont val="Univers"/>
        <family val="2"/>
      </rPr>
      <t xml:space="preserve"> (e.g.:1000 USD)</t>
    </r>
    <r>
      <rPr>
        <b/>
        <sz val="16"/>
        <color indexed="10"/>
        <rFont val="Univers"/>
        <family val="2"/>
      </rPr>
      <t>:</t>
    </r>
  </si>
  <si>
    <t>_________</t>
  </si>
  <si>
    <t>Unit of</t>
  </si>
  <si>
    <t>I M P O R T</t>
  </si>
  <si>
    <t>E X P O R T</t>
  </si>
  <si>
    <t>Import</t>
  </si>
  <si>
    <t>Export</t>
  </si>
  <si>
    <t>Apparent Consumption</t>
  </si>
  <si>
    <t>Related Notes</t>
  </si>
  <si>
    <t>Value per</t>
  </si>
  <si>
    <t>code</t>
  </si>
  <si>
    <t>quantity</t>
  </si>
  <si>
    <t>unit</t>
  </si>
  <si>
    <t xml:space="preserve"> Quantity</t>
  </si>
  <si>
    <t>Value</t>
  </si>
  <si>
    <r>
      <t>1000 m</t>
    </r>
    <r>
      <rPr>
        <vertAlign val="superscript"/>
        <sz val="11"/>
        <rFont val="Univers"/>
        <family val="2"/>
      </rPr>
      <t>3</t>
    </r>
    <r>
      <rPr>
        <sz val="11"/>
        <rFont val="Univers"/>
        <family val="2"/>
      </rPr>
      <t>ub</t>
    </r>
  </si>
  <si>
    <r>
      <t>NAC/m</t>
    </r>
    <r>
      <rPr>
        <vertAlign val="superscript"/>
        <sz val="11"/>
        <rFont val="Univers"/>
        <family val="2"/>
      </rPr>
      <t>3</t>
    </r>
  </si>
  <si>
    <t>NAC/mt</t>
  </si>
  <si>
    <r>
      <t>of which: Tropical</t>
    </r>
    <r>
      <rPr>
        <b/>
        <vertAlign val="superscript"/>
        <sz val="11"/>
        <color rgb="FFFF0000"/>
        <rFont val="Univers"/>
        <family val="2"/>
      </rPr>
      <t>1</t>
    </r>
  </si>
  <si>
    <r>
      <t>of which: Tropical</t>
    </r>
    <r>
      <rPr>
        <b/>
        <vertAlign val="superscript"/>
        <sz val="8"/>
        <rFont val="Univers"/>
        <family val="2"/>
      </rPr>
      <t>1</t>
    </r>
  </si>
  <si>
    <r>
      <t>1000 m</t>
    </r>
    <r>
      <rPr>
        <vertAlign val="superscript"/>
        <sz val="11"/>
        <rFont val="Univers"/>
        <family val="2"/>
      </rPr>
      <t>3</t>
    </r>
  </si>
  <si>
    <r>
      <t>of which: Tropical</t>
    </r>
    <r>
      <rPr>
        <b/>
        <vertAlign val="superscript"/>
        <sz val="11"/>
        <rFont val="Univers"/>
        <family val="2"/>
      </rPr>
      <t>1</t>
    </r>
  </si>
  <si>
    <r>
      <t xml:space="preserve">                  of which: Tropical</t>
    </r>
    <r>
      <rPr>
        <b/>
        <vertAlign val="superscript"/>
        <sz val="11"/>
        <rFont val="Univers"/>
        <family val="2"/>
      </rPr>
      <t>1</t>
    </r>
  </si>
  <si>
    <t>PARTICLE BOARD, ORIENTED STRANDBOARD (OSB) AND SIMILAR BOARD</t>
  </si>
  <si>
    <t>of which: ORIENTED STRANDBOARD (OSB)</t>
  </si>
  <si>
    <r>
      <t>GLULAM</t>
    </r>
    <r>
      <rPr>
        <b/>
        <vertAlign val="superscript"/>
        <sz val="10"/>
        <rFont val="Univers"/>
        <family val="2"/>
      </rPr>
      <t>2</t>
    </r>
  </si>
  <si>
    <t>GLULAM</t>
  </si>
  <si>
    <r>
      <t>CROSS-LAMINATED TIMBER (CLT or X-LAM)</t>
    </r>
    <r>
      <rPr>
        <b/>
        <vertAlign val="superscript"/>
        <sz val="10"/>
        <rFont val="Univers"/>
        <family val="2"/>
      </rPr>
      <t>2</t>
    </r>
  </si>
  <si>
    <t>CROSS-LAMINATED TIMBER (CLT or X-LAM)</t>
  </si>
  <si>
    <r>
      <t>I-BEAMS (I-JOISTS)</t>
    </r>
    <r>
      <rPr>
        <b/>
        <vertAlign val="superscript"/>
        <sz val="10"/>
        <rFont val="Univers"/>
        <family val="2"/>
      </rPr>
      <t>2</t>
    </r>
  </si>
  <si>
    <r>
      <rPr>
        <vertAlign val="superscript"/>
        <sz val="10"/>
        <rFont val="Univers"/>
        <family val="2"/>
      </rPr>
      <t>1</t>
    </r>
    <r>
      <rPr>
        <sz val="10"/>
        <rFont val="Univers"/>
        <family val="2"/>
      </rPr>
      <t xml:space="preserve"> Correspondents are requested to check bilateral trade and include non-coniferous non-tropical species exported by tropical countries or imported from tropical countries or areas (see list in JQ Annex 5) if the wood is credibly sourced from the tropical country or area.</t>
    </r>
  </si>
  <si>
    <r>
      <rPr>
        <vertAlign val="superscript"/>
        <sz val="10"/>
        <rFont val="Univers"/>
        <family val="2"/>
      </rPr>
      <t xml:space="preserve">2 </t>
    </r>
    <r>
      <rPr>
        <sz val="10"/>
        <rFont val="Univers"/>
        <family val="2"/>
      </rPr>
      <t>Glulam, CLT and I Beams are classified as secondary wood products but for ease of reporting are included here. They have been renumbed in JFSQ for 2023 data.</t>
    </r>
  </si>
  <si>
    <r>
      <rPr>
        <b/>
        <sz val="14"/>
        <rFont val="Univers"/>
        <family val="2"/>
      </rPr>
      <t>FOREST SECTOR QUESTIONNAIRE</t>
    </r>
    <r>
      <rPr>
        <b/>
        <sz val="24"/>
        <rFont val="Univers"/>
        <family val="2"/>
      </rPr>
      <t xml:space="preserve"> JQ3</t>
    </r>
  </si>
  <si>
    <t>SECONDARY PROCESSED PRODUCTS</t>
  </si>
  <si>
    <t>Telephone/Fax:</t>
  </si>
  <si>
    <r>
      <t xml:space="preserve">Specify Currency and Unit of Value </t>
    </r>
    <r>
      <rPr>
        <b/>
        <sz val="10"/>
        <color indexed="10"/>
        <rFont val="Univers"/>
        <family val="2"/>
      </rPr>
      <t>(e.g.:1000 US $)</t>
    </r>
    <r>
      <rPr>
        <b/>
        <sz val="16"/>
        <color indexed="10"/>
        <rFont val="Univers"/>
        <family val="2"/>
      </rPr>
      <t>:</t>
    </r>
  </si>
  <si>
    <t xml:space="preserve">_____________________  </t>
  </si>
  <si>
    <t>I M P O R T  V A L U E</t>
  </si>
  <si>
    <t xml:space="preserve">E X P O R T  V A L U E </t>
  </si>
  <si>
    <t>SECONDARY WOOD PRODUCTS</t>
  </si>
  <si>
    <t>FURTHER PROCESSED SAWNWOOD</t>
  </si>
  <si>
    <t>13.1.C</t>
  </si>
  <si>
    <t>13.1.NC</t>
  </si>
  <si>
    <t>Non-coniferous</t>
  </si>
  <si>
    <t>13.1.NC.T</t>
  </si>
  <si>
    <t>WOODEN WRAPPING AND PACKAGING MATERIAL</t>
  </si>
  <si>
    <t>WOOD PRODUCTS FOR DOMESTIC/DECORATIVE USE</t>
  </si>
  <si>
    <t>BUILDER’S JOINERY AND CARPENTRY OF WOOD</t>
  </si>
  <si>
    <t>WOODEN FURNITURE</t>
  </si>
  <si>
    <t>PREFABRICATED BUILDINGS OF WOOD</t>
  </si>
  <si>
    <t>OTHER MANUFACTURED WOOD PRODUCTS</t>
  </si>
  <si>
    <t>SECONDARY PAPER PRODUCTS</t>
  </si>
  <si>
    <t>COMPOSITE PAPER AND PAPERBOARD</t>
  </si>
  <si>
    <t>SPECIAL COATED PAPER AND PULP PRODUCTS</t>
  </si>
  <si>
    <t>HOUSEHOLD AND SANITARY PAPER, READY FOR USE</t>
  </si>
  <si>
    <t>PACKAGING CARTONS, BOXES ETC.</t>
  </si>
  <si>
    <t>OTHER ARTICLES OF PAPER AND PAPERBOARD, READY FOR USE</t>
  </si>
  <si>
    <t>14.5.1</t>
  </si>
  <si>
    <t>of which: PRINTING AND WRITING PAPER, READY FOR USE</t>
  </si>
  <si>
    <t>14.5.2</t>
  </si>
  <si>
    <t>of which: ARTICLES, MOULDED OR PRESSED FROM PULP</t>
  </si>
  <si>
    <t>14.5.3</t>
  </si>
  <si>
    <t>of which: FILTER PAPER AND PAPERBOARD, READY FOR USE</t>
  </si>
  <si>
    <t>Country:</t>
  </si>
  <si>
    <t>DISCREPANCIES</t>
  </si>
  <si>
    <r>
      <rPr>
        <b/>
        <sz val="14"/>
        <rFont val="Univers"/>
        <family val="2"/>
      </rPr>
      <t xml:space="preserve">FOREST SECTOR QUESTIONNAIRE </t>
    </r>
    <r>
      <rPr>
        <b/>
        <sz val="24"/>
        <rFont val="Univers"/>
        <family val="2"/>
      </rPr>
      <t>ECE/EU Species Trade</t>
    </r>
  </si>
  <si>
    <t>Checks</t>
  </si>
  <si>
    <t>- looks to see if JQ2 and this sheet the same</t>
  </si>
  <si>
    <t>Trade in Roundwood and Sawnwood by species</t>
  </si>
  <si>
    <t>- checks the sum when they should be equal</t>
  </si>
  <si>
    <t>- for the "of which", flags when subitems are &gt; or = to aggregate</t>
  </si>
  <si>
    <t>Specify Currency and Unit of Value (e.g.:1000 national currency):</t>
  </si>
  <si>
    <t>Classification</t>
  </si>
  <si>
    <t>HS2022</t>
  </si>
  <si>
    <t>CN2023</t>
  </si>
  <si>
    <t>4403.11/21/22/23/24/25/26</t>
  </si>
  <si>
    <t>Industrial Roundwood, Coniferous</t>
  </si>
  <si>
    <t>4403.21/22</t>
  </si>
  <si>
    <r>
      <t>of which: Pine (</t>
    </r>
    <r>
      <rPr>
        <i/>
        <sz val="11"/>
        <rFont val="Univers"/>
        <family val="2"/>
      </rPr>
      <t>Pinus</t>
    </r>
    <r>
      <rPr>
        <sz val="11"/>
        <rFont val="Univers"/>
        <family val="2"/>
      </rPr>
      <t xml:space="preserve"> spp.)</t>
    </r>
  </si>
  <si>
    <t>4403 21 10</t>
  </si>
  <si>
    <t>sawlogs and veneer logs</t>
  </si>
  <si>
    <t>4403 21 90
4403 22 00</t>
  </si>
  <si>
    <t>pulpwood and other industrial roundwood</t>
  </si>
  <si>
    <t>4403.23/24</t>
  </si>
  <si>
    <r>
      <t>of which: Fir/Spruce (</t>
    </r>
    <r>
      <rPr>
        <i/>
        <sz val="11"/>
        <rFont val="Univers"/>
        <family val="2"/>
      </rPr>
      <t>Abies</t>
    </r>
    <r>
      <rPr>
        <sz val="11"/>
        <rFont val="Univers"/>
        <family val="2"/>
      </rPr>
      <t xml:space="preserve"> spp., </t>
    </r>
    <r>
      <rPr>
        <i/>
        <sz val="11"/>
        <rFont val="Univers"/>
        <family val="2"/>
      </rPr>
      <t>Picea</t>
    </r>
    <r>
      <rPr>
        <sz val="11"/>
        <rFont val="Univers"/>
        <family val="2"/>
      </rPr>
      <t xml:space="preserve"> spp.)</t>
    </r>
  </si>
  <si>
    <t>4403 23 10</t>
  </si>
  <si>
    <t>4403 23 90  
4403 24 00</t>
  </si>
  <si>
    <t>4403.12/41/42/49/91/93/94
4403.95/96/97/98/99</t>
  </si>
  <si>
    <t>Industrial Roundwood, Non-Coniferous</t>
  </si>
  <si>
    <r>
      <rPr>
        <sz val="11"/>
        <color rgb="FFFF0000"/>
        <rFont val="Univers"/>
        <family val="2"/>
      </rPr>
      <t xml:space="preserve">ex4403.12 </t>
    </r>
    <r>
      <rPr>
        <sz val="11"/>
        <rFont val="Univers"/>
        <family val="2"/>
      </rPr>
      <t>4403.91</t>
    </r>
  </si>
  <si>
    <r>
      <t>of which: Oak (</t>
    </r>
    <r>
      <rPr>
        <i/>
        <sz val="11"/>
        <rFont val="Univers"/>
        <family val="2"/>
      </rPr>
      <t xml:space="preserve">Quercus </t>
    </r>
    <r>
      <rPr>
        <sz val="11"/>
        <rFont val="Univers"/>
        <family val="2"/>
      </rPr>
      <t>spp</t>
    </r>
    <r>
      <rPr>
        <i/>
        <sz val="11"/>
        <rFont val="Univers"/>
        <family val="2"/>
      </rPr>
      <t>.</t>
    </r>
    <r>
      <rPr>
        <sz val="11"/>
        <rFont val="Univers"/>
        <family val="2"/>
      </rPr>
      <t>)</t>
    </r>
  </si>
  <si>
    <r>
      <rPr>
        <sz val="11"/>
        <color rgb="FFFF0000"/>
        <rFont val="Univers"/>
        <family val="2"/>
      </rPr>
      <t>ex4403.12</t>
    </r>
    <r>
      <rPr>
        <sz val="11"/>
        <rFont val="Univers"/>
        <family val="2"/>
      </rPr>
      <t xml:space="preserve"> 4403.93/94</t>
    </r>
  </si>
  <si>
    <r>
      <t>of which: Beech (</t>
    </r>
    <r>
      <rPr>
        <i/>
        <sz val="11"/>
        <rFont val="Univers"/>
        <family val="2"/>
      </rPr>
      <t xml:space="preserve">Fagus </t>
    </r>
    <r>
      <rPr>
        <sz val="11"/>
        <rFont val="Univers"/>
        <family val="2"/>
      </rPr>
      <t>spp</t>
    </r>
    <r>
      <rPr>
        <i/>
        <sz val="11"/>
        <rFont val="Univers"/>
        <family val="2"/>
      </rPr>
      <t>.</t>
    </r>
    <r>
      <rPr>
        <sz val="11"/>
        <rFont val="Univers"/>
        <family val="2"/>
      </rPr>
      <t>)</t>
    </r>
  </si>
  <si>
    <r>
      <rPr>
        <sz val="11"/>
        <color rgb="FFFF0000"/>
        <rFont val="Univers"/>
        <family val="2"/>
      </rPr>
      <t>ex4403.12</t>
    </r>
    <r>
      <rPr>
        <sz val="11"/>
        <rFont val="Univers"/>
        <family val="2"/>
      </rPr>
      <t xml:space="preserve"> 4403.95/96</t>
    </r>
  </si>
  <si>
    <r>
      <t>of which: Birch (</t>
    </r>
    <r>
      <rPr>
        <i/>
        <sz val="11"/>
        <rFont val="Univers"/>
        <family val="2"/>
      </rPr>
      <t xml:space="preserve">Betula </t>
    </r>
    <r>
      <rPr>
        <sz val="11"/>
        <rFont val="Univers"/>
        <family val="2"/>
      </rPr>
      <t>spp</t>
    </r>
    <r>
      <rPr>
        <i/>
        <sz val="11"/>
        <rFont val="Univers"/>
        <family val="2"/>
      </rPr>
      <t>.</t>
    </r>
    <r>
      <rPr>
        <sz val="11"/>
        <rFont val="Univers"/>
        <family val="2"/>
      </rPr>
      <t>)</t>
    </r>
  </si>
  <si>
    <t>4403 95 10</t>
  </si>
  <si>
    <r>
      <rPr>
        <sz val="11"/>
        <color rgb="FFFF0000"/>
        <rFont val="Univers"/>
        <family val="2"/>
      </rPr>
      <t xml:space="preserve">ex4403 12 00 </t>
    </r>
    <r>
      <rPr>
        <sz val="11"/>
        <rFont val="Univers"/>
        <family val="2"/>
      </rPr>
      <t>4403 95 90
4403 96 00</t>
    </r>
  </si>
  <si>
    <r>
      <rPr>
        <sz val="11"/>
        <color rgb="FFFF0000"/>
        <rFont val="Univers"/>
        <family val="2"/>
      </rPr>
      <t>ex4403.12</t>
    </r>
    <r>
      <rPr>
        <sz val="11"/>
        <rFont val="Univers"/>
        <family val="2"/>
      </rPr>
      <t xml:space="preserve"> 4403.97</t>
    </r>
  </si>
  <si>
    <r>
      <t>of which: Poplar/Aspen (</t>
    </r>
    <r>
      <rPr>
        <i/>
        <sz val="11"/>
        <rFont val="Univers"/>
        <family val="2"/>
      </rPr>
      <t xml:space="preserve">Populus </t>
    </r>
    <r>
      <rPr>
        <sz val="11"/>
        <rFont val="Univers"/>
        <family val="2"/>
      </rPr>
      <t>spp</t>
    </r>
    <r>
      <rPr>
        <i/>
        <sz val="11"/>
        <rFont val="Univers"/>
        <family val="2"/>
      </rPr>
      <t>.</t>
    </r>
    <r>
      <rPr>
        <sz val="11"/>
        <rFont val="Univers"/>
        <family val="2"/>
      </rPr>
      <t>)</t>
    </r>
  </si>
  <si>
    <r>
      <rPr>
        <sz val="11"/>
        <color rgb="FFFF0000"/>
        <rFont val="Univers"/>
        <family val="2"/>
      </rPr>
      <t>ex4403.12</t>
    </r>
    <r>
      <rPr>
        <sz val="11"/>
        <rFont val="Univers"/>
        <family val="2"/>
      </rPr>
      <t xml:space="preserve"> 4403.98</t>
    </r>
  </si>
  <si>
    <r>
      <t>of which: Eucalyptus (</t>
    </r>
    <r>
      <rPr>
        <i/>
        <sz val="11"/>
        <rFont val="Univers"/>
        <family val="2"/>
      </rPr>
      <t xml:space="preserve">Eucalyptus </t>
    </r>
    <r>
      <rPr>
        <sz val="11"/>
        <rFont val="Univers"/>
        <family val="2"/>
      </rPr>
      <t>spp</t>
    </r>
    <r>
      <rPr>
        <i/>
        <sz val="11"/>
        <rFont val="Univers"/>
        <family val="2"/>
      </rPr>
      <t>.</t>
    </r>
    <r>
      <rPr>
        <sz val="11"/>
        <rFont val="Univers"/>
        <family val="2"/>
      </rPr>
      <t>)</t>
    </r>
  </si>
  <si>
    <t>4406.11/91  4407.11/12/13/14/19</t>
  </si>
  <si>
    <t xml:space="preserve">Sawnwood, Coniferous </t>
  </si>
  <si>
    <r>
      <t xml:space="preserve">4407.11 </t>
    </r>
    <r>
      <rPr>
        <sz val="11"/>
        <color rgb="FFFF0000"/>
        <rFont val="Univers"/>
        <family val="2"/>
      </rPr>
      <t>ex4407.13</t>
    </r>
    <r>
      <rPr>
        <sz val="11"/>
        <rFont val="Univers"/>
        <family val="2"/>
      </rPr>
      <t xml:space="preserve"> </t>
    </r>
    <r>
      <rPr>
        <sz val="11"/>
        <color rgb="FFFF0000"/>
        <rFont val="Univers"/>
        <family val="2"/>
      </rPr>
      <t>ex4406.11/91</t>
    </r>
  </si>
  <si>
    <r>
      <t xml:space="preserve">of which: Pine </t>
    </r>
    <r>
      <rPr>
        <i/>
        <sz val="11"/>
        <rFont val="Univers"/>
        <family val="2"/>
      </rPr>
      <t>(Pinus</t>
    </r>
    <r>
      <rPr>
        <sz val="11"/>
        <rFont val="Univers"/>
        <family val="2"/>
      </rPr>
      <t xml:space="preserve"> spp.)</t>
    </r>
  </si>
  <si>
    <r>
      <t xml:space="preserve">4407.12 </t>
    </r>
    <r>
      <rPr>
        <sz val="11"/>
        <color rgb="FFFF0000"/>
        <rFont val="Univers"/>
        <family val="2"/>
      </rPr>
      <t>ex4407.13/14</t>
    </r>
    <r>
      <rPr>
        <sz val="11"/>
        <rFont val="Univers"/>
        <family val="2"/>
      </rPr>
      <t xml:space="preserve"> </t>
    </r>
    <r>
      <rPr>
        <sz val="11"/>
        <color rgb="FFFF0000"/>
        <rFont val="Univers"/>
        <family val="2"/>
      </rPr>
      <t>ex4406.11/91</t>
    </r>
  </si>
  <si>
    <r>
      <t xml:space="preserve">of which: Fir/Spruce </t>
    </r>
    <r>
      <rPr>
        <i/>
        <sz val="11"/>
        <rFont val="Univers"/>
        <family val="2"/>
      </rPr>
      <t>(Abies</t>
    </r>
    <r>
      <rPr>
        <sz val="11"/>
        <rFont val="Univers"/>
        <family val="2"/>
      </rPr>
      <t xml:space="preserve"> spp., </t>
    </r>
    <r>
      <rPr>
        <i/>
        <sz val="11"/>
        <rFont val="Univers"/>
        <family val="2"/>
      </rPr>
      <t>Picea</t>
    </r>
    <r>
      <rPr>
        <sz val="11"/>
        <rFont val="Univers"/>
        <family val="2"/>
      </rPr>
      <t xml:space="preserve"> spp.)</t>
    </r>
  </si>
  <si>
    <r>
      <t>4406.12/92  4407.21/22/</t>
    </r>
    <r>
      <rPr>
        <sz val="11"/>
        <color rgb="FFFF0000"/>
        <rFont val="Univers"/>
        <family val="2"/>
      </rPr>
      <t>23</t>
    </r>
    <r>
      <rPr>
        <sz val="11"/>
        <rFont val="Univers"/>
        <family val="2"/>
      </rPr>
      <t>/25/26/27/28/29/ 91/92/93/94/95/96/97/99</t>
    </r>
  </si>
  <si>
    <t>Sawnwood, Non-coniferous</t>
  </si>
  <si>
    <r>
      <rPr>
        <sz val="11"/>
        <color rgb="FFFF0000"/>
        <rFont val="Univers"/>
        <family val="2"/>
      </rPr>
      <t>ex4406.12/92</t>
    </r>
    <r>
      <rPr>
        <sz val="11"/>
        <rFont val="Univers"/>
        <family val="2"/>
      </rPr>
      <t xml:space="preserve"> 4407.91</t>
    </r>
  </si>
  <si>
    <r>
      <t>of which: Oak (</t>
    </r>
    <r>
      <rPr>
        <i/>
        <sz val="11"/>
        <rFont val="Univers"/>
        <family val="2"/>
      </rPr>
      <t>Quercus spp.</t>
    </r>
    <r>
      <rPr>
        <sz val="11"/>
        <rFont val="Univers"/>
        <family val="2"/>
      </rPr>
      <t>)</t>
    </r>
  </si>
  <si>
    <r>
      <rPr>
        <sz val="11"/>
        <color rgb="FFFF0000"/>
        <rFont val="Univers"/>
        <family val="2"/>
      </rPr>
      <t>ex4406.12/92</t>
    </r>
    <r>
      <rPr>
        <sz val="11"/>
        <rFont val="Univers"/>
        <family val="2"/>
      </rPr>
      <t xml:space="preserve"> 4407.92</t>
    </r>
  </si>
  <si>
    <r>
      <t>of which: Beech (</t>
    </r>
    <r>
      <rPr>
        <i/>
        <sz val="11"/>
        <rFont val="Univers"/>
        <family val="2"/>
      </rPr>
      <t>Fagus spp.</t>
    </r>
    <r>
      <rPr>
        <sz val="11"/>
        <rFont val="Univers"/>
        <family val="2"/>
      </rPr>
      <t>)</t>
    </r>
  </si>
  <si>
    <r>
      <rPr>
        <sz val="11"/>
        <color rgb="FFFF0000"/>
        <rFont val="Univers"/>
        <family val="2"/>
      </rPr>
      <t>ex4406.12/92</t>
    </r>
    <r>
      <rPr>
        <sz val="11"/>
        <rFont val="Univers"/>
        <family val="2"/>
      </rPr>
      <t xml:space="preserve"> 4407.93</t>
    </r>
  </si>
  <si>
    <r>
      <t>of which: Maple (</t>
    </r>
    <r>
      <rPr>
        <i/>
        <sz val="11"/>
        <rFont val="Univers"/>
        <family val="2"/>
      </rPr>
      <t>Acer spp.</t>
    </r>
    <r>
      <rPr>
        <sz val="11"/>
        <rFont val="Univers"/>
        <family val="2"/>
      </rPr>
      <t>)</t>
    </r>
  </si>
  <si>
    <r>
      <rPr>
        <sz val="11"/>
        <color rgb="FFFF0000"/>
        <rFont val="Univers"/>
        <family val="2"/>
      </rPr>
      <t>ex4406.12/92</t>
    </r>
    <r>
      <rPr>
        <sz val="11"/>
        <rFont val="Univers"/>
        <family val="2"/>
      </rPr>
      <t xml:space="preserve"> 4407.94</t>
    </r>
  </si>
  <si>
    <r>
      <t>of which: Cherry (</t>
    </r>
    <r>
      <rPr>
        <i/>
        <sz val="11"/>
        <rFont val="Univers"/>
        <family val="2"/>
      </rPr>
      <t>Prunus spp.</t>
    </r>
    <r>
      <rPr>
        <sz val="11"/>
        <rFont val="Univers"/>
        <family val="2"/>
      </rPr>
      <t>)</t>
    </r>
  </si>
  <si>
    <r>
      <rPr>
        <sz val="11"/>
        <color rgb="FFFF0000"/>
        <rFont val="Univers"/>
        <family val="2"/>
      </rPr>
      <t>ex4406.12/92</t>
    </r>
    <r>
      <rPr>
        <sz val="11"/>
        <rFont val="Univers"/>
        <family val="2"/>
      </rPr>
      <t xml:space="preserve"> 4407.95</t>
    </r>
  </si>
  <si>
    <r>
      <t>of which: Ash (</t>
    </r>
    <r>
      <rPr>
        <i/>
        <sz val="11"/>
        <rFont val="Univers"/>
        <family val="2"/>
      </rPr>
      <t>Fraxinus spp.</t>
    </r>
    <r>
      <rPr>
        <sz val="11"/>
        <rFont val="Univers"/>
        <family val="2"/>
      </rPr>
      <t>)</t>
    </r>
  </si>
  <si>
    <r>
      <rPr>
        <sz val="11"/>
        <color rgb="FFFF0000"/>
        <rFont val="Univers"/>
        <family val="2"/>
      </rPr>
      <t xml:space="preserve">ex4406.12/92 </t>
    </r>
    <r>
      <rPr>
        <sz val="11"/>
        <rFont val="Univers"/>
        <family val="2"/>
      </rPr>
      <t>4407.96</t>
    </r>
  </si>
  <si>
    <r>
      <t>of which: Birch (</t>
    </r>
    <r>
      <rPr>
        <i/>
        <sz val="11"/>
        <rFont val="Univers"/>
        <family val="2"/>
      </rPr>
      <t>Betula</t>
    </r>
    <r>
      <rPr>
        <sz val="11"/>
        <rFont val="Univers"/>
        <family val="2"/>
      </rPr>
      <t xml:space="preserve"> spp.)</t>
    </r>
  </si>
  <si>
    <r>
      <rPr>
        <sz val="11"/>
        <color rgb="FFFF0000"/>
        <rFont val="Univers"/>
        <family val="2"/>
      </rPr>
      <t>ex4406.12/92</t>
    </r>
    <r>
      <rPr>
        <sz val="11"/>
        <rFont val="Univers"/>
        <family val="2"/>
      </rPr>
      <t xml:space="preserve"> 4407.97</t>
    </r>
  </si>
  <si>
    <r>
      <t>of which: Poplar/Aspen (</t>
    </r>
    <r>
      <rPr>
        <i/>
        <sz val="11"/>
        <rFont val="Univers"/>
        <family val="2"/>
      </rPr>
      <t>Populus</t>
    </r>
    <r>
      <rPr>
        <sz val="11"/>
        <rFont val="Univers"/>
        <family val="2"/>
      </rPr>
      <t xml:space="preserve"> spp.)</t>
    </r>
  </si>
  <si>
    <t>Light blue cells are requested only for EU members using the Combined Nomenclature to fill in - other countries are welcome to do so if their trade classification nomenclature permits</t>
  </si>
  <si>
    <t>Please note that information on tropical species trade is requested in questionnaire ITTO2 for ITTO member countries</t>
  </si>
  <si>
    <r>
      <t>"</t>
    </r>
    <r>
      <rPr>
        <sz val="12"/>
        <color rgb="FFFF0000"/>
        <rFont val="Univers"/>
        <family val="2"/>
      </rPr>
      <t>ex</t>
    </r>
    <r>
      <rPr>
        <sz val="12"/>
        <rFont val="Univers"/>
        <family val="2"/>
      </rPr>
      <t>" codes indicate that only part of that trade classication code is used</t>
    </r>
  </si>
  <si>
    <r>
      <t>m</t>
    </r>
    <r>
      <rPr>
        <vertAlign val="superscript"/>
        <sz val="12"/>
        <rFont val="Univers"/>
        <family val="2"/>
      </rPr>
      <t>3</t>
    </r>
    <r>
      <rPr>
        <sz val="12"/>
        <rFont val="Univers"/>
        <family val="2"/>
      </rPr>
      <t>ub = cubic metres underbark (i.e. excluding bark)</t>
    </r>
  </si>
  <si>
    <t>ITTO1</t>
  </si>
  <si>
    <t>FOREST SECTOR QUESTIONNAIRE</t>
  </si>
  <si>
    <t xml:space="preserve">Production and Trade Estimates for </t>
  </si>
  <si>
    <t>Specify Currency and Unit of Value (e.g.:1000 US $):</t>
  </si>
  <si>
    <t>__________</t>
  </si>
  <si>
    <t>Production</t>
  </si>
  <si>
    <t>Imports</t>
  </si>
  <si>
    <t>Exports</t>
  </si>
  <si>
    <t xml:space="preserve">  </t>
  </si>
  <si>
    <r>
      <t>of which: Tropical</t>
    </r>
    <r>
      <rPr>
        <b/>
        <vertAlign val="superscript"/>
        <sz val="10"/>
        <rFont val="Univers"/>
        <family val="2"/>
      </rPr>
      <t>1</t>
    </r>
  </si>
  <si>
    <t>ITTO2</t>
  </si>
  <si>
    <t>Trade in Tropical Species</t>
  </si>
  <si>
    <t>____________</t>
  </si>
  <si>
    <t>Classifications</t>
  </si>
  <si>
    <t>HS2022/HS2017/HS2012/HS2007</t>
  </si>
  <si>
    <t>Scientific Name</t>
  </si>
  <si>
    <t>Local/Trade Name</t>
  </si>
  <si>
    <t>(1000 m3)</t>
  </si>
  <si>
    <t>HS2022:</t>
  </si>
  <si>
    <t>Industrial Roundwood, Tropical</t>
  </si>
  <si>
    <r>
      <rPr>
        <sz val="12"/>
        <color rgb="FFFF0000"/>
        <rFont val="Univers"/>
        <family val="2"/>
      </rPr>
      <t>ex4403.12</t>
    </r>
    <r>
      <rPr>
        <sz val="12"/>
        <rFont val="Univers"/>
        <family val="2"/>
      </rPr>
      <t xml:space="preserve">  4403.41/</t>
    </r>
    <r>
      <rPr>
        <sz val="12"/>
        <color rgb="FF0070C0"/>
        <rFont val="Univers"/>
        <family val="2"/>
      </rPr>
      <t>42</t>
    </r>
    <r>
      <rPr>
        <sz val="12"/>
        <rFont val="Univers"/>
        <family val="2"/>
      </rPr>
      <t>/49</t>
    </r>
  </si>
  <si>
    <t>HS2017:</t>
  </si>
  <si>
    <r>
      <rPr>
        <sz val="12"/>
        <color rgb="FFFF0000"/>
        <rFont val="Univers"/>
        <family val="2"/>
      </rPr>
      <t>ex4403.12</t>
    </r>
    <r>
      <rPr>
        <sz val="12"/>
        <rFont val="Univers"/>
        <family val="2"/>
      </rPr>
      <t xml:space="preserve">  4403.41/49</t>
    </r>
  </si>
  <si>
    <t>HS2012/2007:</t>
  </si>
  <si>
    <r>
      <rPr>
        <sz val="12"/>
        <color rgb="FFFF0000"/>
        <rFont val="Univers"/>
        <family val="2"/>
      </rPr>
      <t>ex4403.10</t>
    </r>
    <r>
      <rPr>
        <sz val="12"/>
        <rFont val="Univers"/>
        <family val="2"/>
      </rPr>
      <t xml:space="preserve">  4403.41/49  </t>
    </r>
    <r>
      <rPr>
        <sz val="12"/>
        <color rgb="FFFF0000"/>
        <rFont val="Univers"/>
        <family val="2"/>
      </rPr>
      <t>ex4403.99</t>
    </r>
  </si>
  <si>
    <t xml:space="preserve">Sawnwood, Tropical </t>
  </si>
  <si>
    <r>
      <t xml:space="preserve">ex4406.12/92  </t>
    </r>
    <r>
      <rPr>
        <sz val="12"/>
        <rFont val="Univers"/>
        <family val="2"/>
      </rPr>
      <t>4407.21/22/</t>
    </r>
    <r>
      <rPr>
        <sz val="12"/>
        <color rgb="FF0070C0"/>
        <rFont val="Univers"/>
        <family val="2"/>
      </rPr>
      <t>23</t>
    </r>
    <r>
      <rPr>
        <sz val="12"/>
        <rFont val="Univers"/>
        <family val="2"/>
      </rPr>
      <t>/25/26/27/28/29</t>
    </r>
  </si>
  <si>
    <r>
      <t xml:space="preserve">ex4406.12/92  </t>
    </r>
    <r>
      <rPr>
        <sz val="12"/>
        <rFont val="Univers"/>
        <family val="2"/>
      </rPr>
      <t>4407.21/22/25/26/27/28/29</t>
    </r>
  </si>
  <si>
    <r>
      <t xml:space="preserve">ex4406.10/90  </t>
    </r>
    <r>
      <rPr>
        <sz val="12"/>
        <rFont val="Univers"/>
        <family val="2"/>
      </rPr>
      <t>4407.21/22/25/26/27/28/30</t>
    </r>
    <r>
      <rPr>
        <sz val="11"/>
        <color theme="1"/>
        <rFont val="Calibri"/>
        <family val="2"/>
        <scheme val="minor"/>
      </rPr>
      <t/>
    </r>
  </si>
  <si>
    <r>
      <t>7</t>
    </r>
    <r>
      <rPr>
        <b/>
        <sz val="10"/>
        <rFont val="Univers"/>
        <family val="2"/>
      </rPr>
      <t>.NC.T</t>
    </r>
  </si>
  <si>
    <t xml:space="preserve">Veneer Sheets, Tropical </t>
  </si>
  <si>
    <t>4408.31/39</t>
  </si>
  <si>
    <r>
      <t xml:space="preserve">4408.31/39 </t>
    </r>
    <r>
      <rPr>
        <sz val="12"/>
        <rFont val="Univers"/>
        <family val="2"/>
      </rPr>
      <t xml:space="preserve"> </t>
    </r>
    <r>
      <rPr>
        <sz val="12"/>
        <color rgb="FFFF0000"/>
        <rFont val="Univers"/>
        <family val="2"/>
      </rPr>
      <t>ex4408.90</t>
    </r>
  </si>
  <si>
    <r>
      <t>8.1</t>
    </r>
    <r>
      <rPr>
        <b/>
        <sz val="10"/>
        <rFont val="Univers"/>
        <family val="2"/>
      </rPr>
      <t>.NC.T</t>
    </r>
  </si>
  <si>
    <t xml:space="preserve">Plywood, Tropical </t>
  </si>
  <si>
    <r>
      <t>4412.31/</t>
    </r>
    <r>
      <rPr>
        <sz val="12"/>
        <color rgb="FF0070C0"/>
        <rFont val="Univers"/>
        <family val="2"/>
      </rPr>
      <t>41/51/91</t>
    </r>
  </si>
  <si>
    <r>
      <t xml:space="preserve">4412.31  </t>
    </r>
    <r>
      <rPr>
        <sz val="12"/>
        <color rgb="FFFF0000"/>
        <rFont val="Univers"/>
        <family val="2"/>
      </rPr>
      <t>ex4412.94/99</t>
    </r>
  </si>
  <si>
    <r>
      <t xml:space="preserve">4412.31  </t>
    </r>
    <r>
      <rPr>
        <sz val="12"/>
        <color rgb="FFFF0000"/>
        <rFont val="Univers"/>
        <family val="2"/>
      </rPr>
      <t>ex4412.32/94/99</t>
    </r>
  </si>
  <si>
    <t>Note: List the major species traded in each category. Use additional sheet if more species are to be explicitly reported. For tropical plywood, identify by face veneer if composed of more than one species.</t>
  </si>
  <si>
    <r>
      <t xml:space="preserve">FOREST SECTOR QUESTIONNAIRE </t>
    </r>
    <r>
      <rPr>
        <b/>
        <sz val="24"/>
        <rFont val="Univers"/>
        <family val="2"/>
      </rPr>
      <t>ITTO3</t>
    </r>
  </si>
  <si>
    <t>Miscellaneous Items</t>
  </si>
  <si>
    <t xml:space="preserve">Telephone:  </t>
  </si>
  <si>
    <t xml:space="preserve">                                                                                                                                                                                                                                                               </t>
  </si>
  <si>
    <t>(use additional paper if necessary)</t>
  </si>
  <si>
    <t>Please enter current import tariff rates applied to tropical and non-tropical timber products.  If available, please provide tariffs by the relevant customs classification category.  If tariff levels have been reported in previous years, enter changes only. (Logs = JQ code 1.2, Sawn = JQ code 6, Veneer = JQ code 7, and Plywood = JQ code 8.1)</t>
  </si>
  <si>
    <t>Current import tariff</t>
  </si>
  <si>
    <t>Logs</t>
  </si>
  <si>
    <t>Tropical:</t>
  </si>
  <si>
    <t>Sawn</t>
  </si>
  <si>
    <t>Veneer</t>
  </si>
  <si>
    <t>Plywood</t>
  </si>
  <si>
    <t>Non-Tropical:</t>
  </si>
  <si>
    <t>Comments (if any):</t>
  </si>
  <si>
    <t>Please comment on any quotas, incentives, disincentives, tariff/non-tariff barriers or other related factors which now or in future will significantly affect your production and trade of tropical timber products.</t>
  </si>
  <si>
    <t xml:space="preserve">Please elaborate on any short or medium term plans for expanding capacity for (further) processing of tropical timber products in your country. </t>
  </si>
  <si>
    <t>Please indicate any trends or changes expected in the species composition of your trade.  How important are lesser-used tropical timber species and/or minor tropical forest products?</t>
  </si>
  <si>
    <t>Please indicate trends in domestic building activity, housing starts, mortgage/interest rates, substitution of non-tropical wood and/or non-wood products for tropical timbers, and any other domestic factors having a significant impact on tropical timber consumption in your country.</t>
  </si>
  <si>
    <t>Please indicate the extent of foreign involvement in your timber sector (e.g. number and nationalities of concessionaires/mill (joint) owners, area of forest allocated, scale of investment, etc.).</t>
  </si>
  <si>
    <t>Please provide details of any relevant forest law enforcement activities (e.g. legislation, fines, arrests, etc.) in your country in the past year.</t>
  </si>
  <si>
    <t>Please indicate the current extent of forest plantations in your country (ha), annual establishment rate (ha/yr) and proportion of industrial roundwood production from plantations.</t>
  </si>
  <si>
    <r>
      <rPr>
        <b/>
        <sz val="14"/>
        <rFont val="Univers"/>
        <family val="2"/>
      </rPr>
      <t>FOREST SECTOR QUESTIONNAIRE</t>
    </r>
    <r>
      <rPr>
        <b/>
        <sz val="32"/>
        <rFont val="Univers"/>
        <family val="2"/>
      </rPr>
      <t xml:space="preserve"> JQ1 (Supp. 1)</t>
    </r>
  </si>
  <si>
    <t>CORRESPONDENCES to CPC Ver. 2.1 and Ver. 3.0</t>
  </si>
  <si>
    <t>Central Product Classification Version 2.1
(CPC Ver. 2.1)</t>
  </si>
  <si>
    <t>Central Product Classification Version 3.0
(CPC Ver. 3.0)</t>
  </si>
  <si>
    <t>031</t>
  </si>
  <si>
    <t>0313</t>
  </si>
  <si>
    <t>03131</t>
  </si>
  <si>
    <t>03132</t>
  </si>
  <si>
    <t>0311  0312</t>
  </si>
  <si>
    <t>0311</t>
  </si>
  <si>
    <t>0312</t>
  </si>
  <si>
    <t>ex0312</t>
  </si>
  <si>
    <t>ex03110  ex03120</t>
  </si>
  <si>
    <t>03111  03121</t>
  </si>
  <si>
    <t>ex03110</t>
  </si>
  <si>
    <t>03111</t>
  </si>
  <si>
    <t>ex03120</t>
  </si>
  <si>
    <t>03121</t>
  </si>
  <si>
    <t>03112  03122</t>
  </si>
  <si>
    <t>03112</t>
  </si>
  <si>
    <t>03122</t>
  </si>
  <si>
    <t>03119  03129</t>
  </si>
  <si>
    <t>03119</t>
  </si>
  <si>
    <t>03129</t>
  </si>
  <si>
    <t>PRODUCTION</t>
  </si>
  <si>
    <t>ex34510</t>
  </si>
  <si>
    <t>ex31230  ex39283</t>
  </si>
  <si>
    <t>ex31230</t>
  </si>
  <si>
    <t>ex39283</t>
  </si>
  <si>
    <t>39281  39282</t>
  </si>
  <si>
    <t>39281</t>
  </si>
  <si>
    <t>39282</t>
  </si>
  <si>
    <t xml:space="preserve">311  </t>
  </si>
  <si>
    <t>311</t>
  </si>
  <si>
    <r>
      <t xml:space="preserve">31101 </t>
    </r>
    <r>
      <rPr>
        <b/>
        <sz val="11"/>
        <color rgb="FFFF0000"/>
        <rFont val="Univers"/>
        <family val="2"/>
      </rPr>
      <t xml:space="preserve"> ex31109</t>
    </r>
  </si>
  <si>
    <r>
      <t>31102</t>
    </r>
    <r>
      <rPr>
        <b/>
        <sz val="11"/>
        <color rgb="FFFF0000"/>
        <rFont val="Univers"/>
        <family val="2"/>
      </rPr>
      <t xml:space="preserve">  ex31109</t>
    </r>
  </si>
  <si>
    <t>ex31102  ex31109</t>
  </si>
  <si>
    <t>3151</t>
  </si>
  <si>
    <t>31511</t>
  </si>
  <si>
    <t>31512</t>
  </si>
  <si>
    <r>
      <t xml:space="preserve">31512  </t>
    </r>
    <r>
      <rPr>
        <b/>
        <sz val="11"/>
        <color rgb="FF0070C0"/>
        <rFont val="Univers"/>
        <family val="2"/>
      </rPr>
      <t>31513</t>
    </r>
  </si>
  <si>
    <t>ex31512</t>
  </si>
  <si>
    <t>3141  3142  3143  3144</t>
  </si>
  <si>
    <t>3141  3142</t>
  </si>
  <si>
    <t>31411  31421</t>
  </si>
  <si>
    <t>31412  31422</t>
  </si>
  <si>
    <r>
      <t xml:space="preserve">31412  </t>
    </r>
    <r>
      <rPr>
        <b/>
        <sz val="11"/>
        <color rgb="FF0070C0"/>
        <rFont val="Univers"/>
        <family val="2"/>
      </rPr>
      <t>31413</t>
    </r>
    <r>
      <rPr>
        <b/>
        <sz val="11"/>
        <rFont val="Univers"/>
        <family val="2"/>
      </rPr>
      <t xml:space="preserve">  31422  </t>
    </r>
    <r>
      <rPr>
        <b/>
        <sz val="11"/>
        <color rgb="FF0070C0"/>
        <rFont val="Univers"/>
        <family val="2"/>
      </rPr>
      <t>31423</t>
    </r>
  </si>
  <si>
    <t>ex31412  ex31422</t>
  </si>
  <si>
    <t>ex3142</t>
  </si>
  <si>
    <t>ex31422</t>
  </si>
  <si>
    <t>ex31421</t>
  </si>
  <si>
    <t>ex31422  ex31423</t>
  </si>
  <si>
    <t>PARTICLE BOARD, ORIENTED STRAND BOARD (OSB) and SIMILAR BOARD</t>
  </si>
  <si>
    <t>3143</t>
  </si>
  <si>
    <t>31432</t>
  </si>
  <si>
    <t>3144</t>
  </si>
  <si>
    <t>31442</t>
  </si>
  <si>
    <t>31441</t>
  </si>
  <si>
    <t>31449</t>
  </si>
  <si>
    <r>
      <rPr>
        <b/>
        <sz val="11"/>
        <rFont val="Univers"/>
        <family val="2"/>
      </rPr>
      <t xml:space="preserve">32111  32112  </t>
    </r>
    <r>
      <rPr>
        <b/>
        <sz val="11"/>
        <color indexed="10"/>
        <rFont val="Univers"/>
        <family val="2"/>
      </rPr>
      <t>ex32113</t>
    </r>
  </si>
  <si>
    <r>
      <t xml:space="preserve">32111  32112  </t>
    </r>
    <r>
      <rPr>
        <b/>
        <sz val="11"/>
        <color rgb="FF0070C0"/>
        <rFont val="Univers"/>
        <family val="2"/>
      </rPr>
      <t>32113</t>
    </r>
  </si>
  <si>
    <t>ex32113</t>
  </si>
  <si>
    <t>32113</t>
  </si>
  <si>
    <t>32112</t>
  </si>
  <si>
    <t>ex32112</t>
  </si>
  <si>
    <t>32111</t>
  </si>
  <si>
    <t>32114</t>
  </si>
  <si>
    <t>ex32114</t>
  </si>
  <si>
    <t>3924</t>
  </si>
  <si>
    <r>
      <t xml:space="preserve">3212  3213  32142  32143 </t>
    </r>
    <r>
      <rPr>
        <b/>
        <sz val="11"/>
        <color indexed="10"/>
        <rFont val="Univers"/>
        <family val="2"/>
      </rPr>
      <t xml:space="preserve"> ex32149</t>
    </r>
    <r>
      <rPr>
        <b/>
        <sz val="11"/>
        <rFont val="Univers"/>
        <family val="2"/>
      </rPr>
      <t xml:space="preserve">  32151  32198  </t>
    </r>
    <r>
      <rPr>
        <b/>
        <sz val="11"/>
        <color indexed="10"/>
        <rFont val="Univers"/>
        <family val="2"/>
      </rPr>
      <t>ex32199</t>
    </r>
  </si>
  <si>
    <r>
      <t xml:space="preserve">3212  </t>
    </r>
    <r>
      <rPr>
        <b/>
        <sz val="11"/>
        <color indexed="10"/>
        <rFont val="Univers"/>
        <family val="2"/>
      </rPr>
      <t>ex32143  ex32149</t>
    </r>
  </si>
  <si>
    <r>
      <rPr>
        <b/>
        <sz val="11"/>
        <color rgb="FF0070C0"/>
        <rFont val="Univers"/>
        <family val="2"/>
      </rPr>
      <t xml:space="preserve">32121  32122  32125 </t>
    </r>
    <r>
      <rPr>
        <b/>
        <sz val="11"/>
        <rFont val="Univers"/>
        <family val="2"/>
      </rPr>
      <t xml:space="preserve"> </t>
    </r>
    <r>
      <rPr>
        <b/>
        <sz val="11"/>
        <color indexed="10"/>
        <rFont val="Univers"/>
        <family val="2"/>
      </rPr>
      <t>ex32143  ex32149</t>
    </r>
  </si>
  <si>
    <t>32121</t>
  </si>
  <si>
    <t>ex32129</t>
  </si>
  <si>
    <t>32125</t>
  </si>
  <si>
    <r>
      <rPr>
        <b/>
        <sz val="11"/>
        <rFont val="Univers"/>
        <family val="2"/>
      </rPr>
      <t>32122</t>
    </r>
    <r>
      <rPr>
        <b/>
        <sz val="11"/>
        <color indexed="10"/>
        <rFont val="Univers"/>
        <family val="2"/>
      </rPr>
      <t xml:space="preserve">  ex32129</t>
    </r>
  </si>
  <si>
    <r>
      <t xml:space="preserve">32122  </t>
    </r>
    <r>
      <rPr>
        <b/>
        <sz val="11"/>
        <color rgb="FF0070C0"/>
        <rFont val="Univers"/>
        <family val="2"/>
      </rPr>
      <t>32129</t>
    </r>
  </si>
  <si>
    <t>ex32143  ex32149</t>
  </si>
  <si>
    <t>32131</t>
  </si>
  <si>
    <r>
      <rPr>
        <b/>
        <sz val="11"/>
        <rFont val="Univers"/>
        <family val="2"/>
      </rPr>
      <t xml:space="preserve">32132 </t>
    </r>
    <r>
      <rPr>
        <b/>
        <sz val="11"/>
        <color indexed="10"/>
        <rFont val="Univers"/>
        <family val="2"/>
      </rPr>
      <t xml:space="preserve"> ex32133  </t>
    </r>
    <r>
      <rPr>
        <b/>
        <sz val="11"/>
        <rFont val="Univers"/>
        <family val="2"/>
      </rPr>
      <t xml:space="preserve">32134  32135  </t>
    </r>
    <r>
      <rPr>
        <b/>
        <sz val="11"/>
        <color indexed="10"/>
        <rFont val="Univers"/>
        <family val="2"/>
      </rPr>
      <t xml:space="preserve">ex32136  ex32137  </t>
    </r>
    <r>
      <rPr>
        <b/>
        <sz val="11"/>
        <rFont val="Univers"/>
        <family val="2"/>
      </rPr>
      <t xml:space="preserve">32142  32151 </t>
    </r>
    <r>
      <rPr>
        <b/>
        <sz val="11"/>
        <color indexed="10"/>
        <rFont val="Univers"/>
        <family val="2"/>
      </rPr>
      <t xml:space="preserve"> ex32143  ex32149</t>
    </r>
  </si>
  <si>
    <r>
      <t xml:space="preserve">32132  32134  32135  </t>
    </r>
    <r>
      <rPr>
        <b/>
        <sz val="11"/>
        <color indexed="10"/>
        <rFont val="Univers"/>
        <family val="2"/>
      </rPr>
      <t>ex32136</t>
    </r>
  </si>
  <si>
    <t>ex32133  ex32136  ex32143  ex32149</t>
  </si>
  <si>
    <r>
      <t xml:space="preserve">ex32133  ex32136  ex32137  </t>
    </r>
    <r>
      <rPr>
        <b/>
        <sz val="11"/>
        <rFont val="Univers"/>
        <family val="2"/>
      </rPr>
      <t>32142  32151</t>
    </r>
  </si>
  <si>
    <t>ex32136</t>
  </si>
  <si>
    <t>OTHER PAPER AND PAPERBOARD N.E.S.</t>
  </si>
  <si>
    <r>
      <t xml:space="preserve">ex32149  ex32133  ex32136  ex32137  </t>
    </r>
    <r>
      <rPr>
        <b/>
        <sz val="11"/>
        <rFont val="Univers"/>
        <family val="2"/>
      </rPr>
      <t>32198</t>
    </r>
    <r>
      <rPr>
        <b/>
        <sz val="11"/>
        <color indexed="10"/>
        <rFont val="Univers"/>
        <family val="2"/>
      </rPr>
      <t xml:space="preserve">  ex32199</t>
    </r>
  </si>
  <si>
    <r>
      <rPr>
        <b/>
        <sz val="11"/>
        <color rgb="FF0070C0"/>
        <rFont val="Univers"/>
        <family val="2"/>
      </rPr>
      <t>32123 32124</t>
    </r>
    <r>
      <rPr>
        <b/>
        <sz val="11"/>
        <color rgb="FFFF0000"/>
        <rFont val="Univers"/>
        <family val="2"/>
      </rPr>
      <t xml:space="preserve">  ex32149  ex32133  ex32136  ex32137  </t>
    </r>
    <r>
      <rPr>
        <b/>
        <sz val="11"/>
        <rFont val="Univers"/>
        <family val="2"/>
      </rPr>
      <t>32198</t>
    </r>
    <r>
      <rPr>
        <b/>
        <sz val="11"/>
        <color indexed="10"/>
        <rFont val="Univers"/>
        <family val="2"/>
      </rPr>
      <t xml:space="preserve">  ex32199</t>
    </r>
  </si>
  <si>
    <r>
      <t>GLULAM</t>
    </r>
    <r>
      <rPr>
        <b/>
        <vertAlign val="superscript"/>
        <sz val="11"/>
        <rFont val="Univers"/>
        <family val="2"/>
      </rPr>
      <t>1</t>
    </r>
  </si>
  <si>
    <t>ex 31600</t>
  </si>
  <si>
    <t>ex31627</t>
  </si>
  <si>
    <r>
      <t>CROSS-LAMINATED TIMBER (CLT or X-LAM)</t>
    </r>
    <r>
      <rPr>
        <b/>
        <vertAlign val="superscript"/>
        <sz val="11"/>
        <rFont val="Univers"/>
        <family val="2"/>
      </rPr>
      <t>1</t>
    </r>
  </si>
  <si>
    <r>
      <t>I-BEAMS (I-JOISTS)</t>
    </r>
    <r>
      <rPr>
        <b/>
        <vertAlign val="superscript"/>
        <sz val="11"/>
        <rFont val="Univers"/>
        <family val="2"/>
      </rPr>
      <t>1</t>
    </r>
  </si>
  <si>
    <r>
      <rPr>
        <vertAlign val="superscript"/>
        <sz val="12"/>
        <color theme="1"/>
        <rFont val="Univers"/>
        <family val="2"/>
      </rPr>
      <t>1</t>
    </r>
    <r>
      <rPr>
        <sz val="12"/>
        <color theme="1"/>
        <rFont val="Univers"/>
        <family val="2"/>
      </rPr>
      <t xml:space="preserve"> Glulam, CLT and I Beams are classified as secondary wood products but for ease of reporting are included in JQ1 and JQ2.</t>
    </r>
  </si>
  <si>
    <r>
      <t>The term "</t>
    </r>
    <r>
      <rPr>
        <sz val="12"/>
        <color indexed="10"/>
        <rFont val="Univers"/>
        <family val="2"/>
      </rPr>
      <t>ex</t>
    </r>
    <r>
      <rPr>
        <sz val="12"/>
        <rFont val="Univers"/>
        <family val="2"/>
      </rPr>
      <t>" means that there is not a complete correlation between the two codes and that only a part of the CPC code is applicable.</t>
    </r>
  </si>
  <si>
    <r>
      <t>For instance "</t>
    </r>
    <r>
      <rPr>
        <sz val="12"/>
        <color indexed="10"/>
        <rFont val="Univers"/>
        <family val="2"/>
      </rPr>
      <t>ex31512</t>
    </r>
    <r>
      <rPr>
        <sz val="12"/>
        <rFont val="Univers"/>
        <family val="2"/>
      </rPr>
      <t>" under product 7.NC.T means that only a part of CPC Ver.2.1 code 31512 refers to non-coniferous tropical veneer sheets.</t>
    </r>
  </si>
  <si>
    <t>In CPC, if only 3 or 4 digits are shown, then all sub-codes at lower degrees of aggregation are included (for example, 0313 includes 03131 and 03132).</t>
  </si>
  <si>
    <r>
      <rPr>
        <b/>
        <sz val="14"/>
        <rFont val="Univers"/>
        <family val="2"/>
      </rPr>
      <t>FOREST SECTOR QUESTIONNAIRE</t>
    </r>
    <r>
      <rPr>
        <b/>
        <sz val="32"/>
        <rFont val="Univers"/>
        <family val="2"/>
      </rPr>
      <t xml:space="preserve"> JQ2 (Supp. 1)</t>
    </r>
  </si>
  <si>
    <t>CORRESPONDENCES to HS2022, HS2017, HS2012 and SITC Rev.4</t>
  </si>
  <si>
    <t xml:space="preserve">C l a s s i f i c a t i o n s </t>
  </si>
  <si>
    <t>HS2017</t>
  </si>
  <si>
    <t>HS2012</t>
  </si>
  <si>
    <t>SITC Rev.4</t>
  </si>
  <si>
    <t>4401.11/12  44.03</t>
  </si>
  <si>
    <t>4401.10  44.03</t>
  </si>
  <si>
    <t>245.01  247</t>
  </si>
  <si>
    <t>4401.11/12</t>
  </si>
  <si>
    <t>4401.10</t>
  </si>
  <si>
    <t>ex4401.10</t>
  </si>
  <si>
    <t>ex245.01</t>
  </si>
  <si>
    <r>
      <rPr>
        <b/>
        <sz val="11"/>
        <color indexed="10"/>
        <rFont val="Univers"/>
        <family val="2"/>
      </rPr>
      <t xml:space="preserve">ex4403.10  </t>
    </r>
    <r>
      <rPr>
        <b/>
        <sz val="11"/>
        <rFont val="Univers"/>
        <family val="2"/>
      </rPr>
      <t>4403.20</t>
    </r>
  </si>
  <si>
    <r>
      <rPr>
        <b/>
        <sz val="11"/>
        <color rgb="FFFF0000"/>
        <rFont val="Univers"/>
        <family val="2"/>
      </rPr>
      <t xml:space="preserve">ex247.3  </t>
    </r>
    <r>
      <rPr>
        <b/>
        <sz val="11"/>
        <rFont val="Univers"/>
        <family val="2"/>
      </rPr>
      <t>247.4</t>
    </r>
  </si>
  <si>
    <t>4403.12/41/42/49/91/93/94/95/96/97/98/99</t>
  </si>
  <si>
    <t>4403.12/41/49/91/93/94/95/96/97/98/99</t>
  </si>
  <si>
    <r>
      <rPr>
        <b/>
        <sz val="11"/>
        <color indexed="10"/>
        <rFont val="Univers"/>
        <family val="2"/>
      </rPr>
      <t xml:space="preserve">ex4403.10  </t>
    </r>
    <r>
      <rPr>
        <b/>
        <sz val="11"/>
        <rFont val="Univers"/>
        <family val="2"/>
      </rPr>
      <t>4403.41/49/91/92/99</t>
    </r>
  </si>
  <si>
    <r>
      <rPr>
        <b/>
        <sz val="11"/>
        <color rgb="FFFF0000"/>
        <rFont val="Univers"/>
        <family val="2"/>
      </rPr>
      <t xml:space="preserve">ex247.3  </t>
    </r>
    <r>
      <rPr>
        <b/>
        <sz val="11"/>
        <rFont val="Univers"/>
        <family val="2"/>
      </rPr>
      <t>247.5  247.9</t>
    </r>
  </si>
  <si>
    <r>
      <rPr>
        <b/>
        <sz val="11"/>
        <color rgb="FFFF0000"/>
        <rFont val="Univers"/>
        <family val="2"/>
      </rPr>
      <t xml:space="preserve">ex4403.12 </t>
    </r>
    <r>
      <rPr>
        <b/>
        <sz val="11"/>
        <rFont val="Univers"/>
        <family val="2"/>
      </rPr>
      <t xml:space="preserve"> 4403.41/</t>
    </r>
    <r>
      <rPr>
        <b/>
        <sz val="11"/>
        <color rgb="FF0070C0"/>
        <rFont val="Univers"/>
        <family val="2"/>
      </rPr>
      <t>42</t>
    </r>
    <r>
      <rPr>
        <b/>
        <sz val="11"/>
        <rFont val="Univers"/>
        <family val="2"/>
      </rPr>
      <t>/49</t>
    </r>
  </si>
  <si>
    <r>
      <rPr>
        <b/>
        <sz val="11"/>
        <color rgb="FFFF0000"/>
        <rFont val="Univers"/>
        <family val="2"/>
      </rPr>
      <t xml:space="preserve">ex4403.12 </t>
    </r>
    <r>
      <rPr>
        <b/>
        <sz val="11"/>
        <rFont val="Univers"/>
        <family val="2"/>
      </rPr>
      <t xml:space="preserve"> 4403.41/49</t>
    </r>
  </si>
  <si>
    <r>
      <rPr>
        <b/>
        <sz val="11"/>
        <color rgb="FFFF0000"/>
        <rFont val="Univers"/>
        <family val="2"/>
      </rPr>
      <t xml:space="preserve">ex4403.10  </t>
    </r>
    <r>
      <rPr>
        <b/>
        <sz val="11"/>
        <rFont val="Univers"/>
        <family val="2"/>
      </rPr>
      <t xml:space="preserve">4403.41/49  </t>
    </r>
    <r>
      <rPr>
        <b/>
        <sz val="11"/>
        <color indexed="10"/>
        <rFont val="Univers"/>
        <family val="2"/>
      </rPr>
      <t>ex4403.99</t>
    </r>
  </si>
  <si>
    <r>
      <rPr>
        <b/>
        <sz val="11"/>
        <color rgb="FFFF0000"/>
        <rFont val="Univers"/>
        <family val="2"/>
      </rPr>
      <t xml:space="preserve">ex247.3  </t>
    </r>
    <r>
      <rPr>
        <b/>
        <sz val="11"/>
        <rFont val="Univers"/>
        <family val="2"/>
      </rPr>
      <t xml:space="preserve">247.5  </t>
    </r>
    <r>
      <rPr>
        <b/>
        <sz val="11"/>
        <color rgb="FFFF0000"/>
        <rFont val="Univers"/>
        <family val="2"/>
      </rPr>
      <t>ex247.9</t>
    </r>
  </si>
  <si>
    <r>
      <t>4402.</t>
    </r>
    <r>
      <rPr>
        <b/>
        <sz val="11"/>
        <color rgb="FF0070C0"/>
        <rFont val="Univers"/>
        <family val="2"/>
      </rPr>
      <t>20</t>
    </r>
    <r>
      <rPr>
        <b/>
        <sz val="11"/>
        <rFont val="Univers"/>
        <family val="2"/>
      </rPr>
      <t>/90</t>
    </r>
  </si>
  <si>
    <t>4402.90</t>
  </si>
  <si>
    <t>ex245.02</t>
  </si>
  <si>
    <r>
      <t xml:space="preserve">4401.21/22  </t>
    </r>
    <r>
      <rPr>
        <b/>
        <sz val="11"/>
        <color rgb="FF0070C0"/>
        <rFont val="Univers"/>
        <family val="2"/>
      </rPr>
      <t>4401.41</t>
    </r>
    <r>
      <rPr>
        <b/>
        <sz val="11"/>
        <rFont val="Univers"/>
        <family val="2"/>
      </rPr>
      <t xml:space="preserve"> </t>
    </r>
    <r>
      <rPr>
        <b/>
        <sz val="11"/>
        <color rgb="FF0070C0"/>
        <rFont val="Univers"/>
        <family val="2"/>
      </rPr>
      <t>ex4401.49</t>
    </r>
  </si>
  <si>
    <r>
      <t xml:space="preserve">4401.21/22  </t>
    </r>
    <r>
      <rPr>
        <b/>
        <sz val="11"/>
        <color rgb="FFFF0000"/>
        <rFont val="Univers"/>
        <family val="2"/>
      </rPr>
      <t>ex4401.40</t>
    </r>
  </si>
  <si>
    <r>
      <rPr>
        <b/>
        <sz val="11"/>
        <rFont val="Univers"/>
        <family val="2"/>
      </rPr>
      <t xml:space="preserve">4401.21/22 </t>
    </r>
    <r>
      <rPr>
        <b/>
        <sz val="11"/>
        <color indexed="10"/>
        <rFont val="Univers"/>
        <family val="2"/>
      </rPr>
      <t xml:space="preserve"> ex4401.39</t>
    </r>
  </si>
  <si>
    <r>
      <rPr>
        <b/>
        <sz val="11"/>
        <rFont val="Univers"/>
        <family val="2"/>
      </rPr>
      <t xml:space="preserve">246.1  </t>
    </r>
    <r>
      <rPr>
        <b/>
        <sz val="11"/>
        <color rgb="FFFF0000"/>
        <rFont val="Univers"/>
        <family val="2"/>
      </rPr>
      <t>ex246.2</t>
    </r>
  </si>
  <si>
    <t>4401.21/22</t>
  </si>
  <si>
    <r>
      <rPr>
        <b/>
        <sz val="11"/>
        <color rgb="FF0070C0"/>
        <rFont val="Univers"/>
        <family val="2"/>
      </rPr>
      <t>4401.41</t>
    </r>
    <r>
      <rPr>
        <b/>
        <sz val="11"/>
        <color rgb="FFFF0000"/>
        <rFont val="Univers"/>
        <family val="2"/>
      </rPr>
      <t xml:space="preserve"> </t>
    </r>
    <r>
      <rPr>
        <b/>
        <sz val="11"/>
        <color rgb="FF0070C0"/>
        <rFont val="Univers"/>
        <family val="2"/>
      </rPr>
      <t xml:space="preserve">ex4401.49++ </t>
    </r>
  </si>
  <si>
    <t>ex4401.40++</t>
  </si>
  <si>
    <t>ex4401.39</t>
  </si>
  <si>
    <t>ex246.2</t>
  </si>
  <si>
    <t xml:space="preserve">ex4401.49++ </t>
  </si>
  <si>
    <r>
      <t>4401.31/</t>
    </r>
    <r>
      <rPr>
        <b/>
        <sz val="11"/>
        <color rgb="FF0070C0"/>
        <rFont val="Univers"/>
        <family val="2"/>
      </rPr>
      <t>32</t>
    </r>
    <r>
      <rPr>
        <b/>
        <sz val="11"/>
        <rFont val="Univers"/>
        <family val="2"/>
      </rPr>
      <t>/39</t>
    </r>
  </si>
  <si>
    <t>4401.31/39</t>
  </si>
  <si>
    <r>
      <rPr>
        <b/>
        <sz val="11"/>
        <rFont val="Univers"/>
        <family val="2"/>
      </rPr>
      <t xml:space="preserve">4401.31  </t>
    </r>
    <r>
      <rPr>
        <b/>
        <sz val="11"/>
        <color indexed="10"/>
        <rFont val="Univers"/>
        <family val="2"/>
      </rPr>
      <t>ex4401.39</t>
    </r>
  </si>
  <si>
    <r>
      <t>4401.</t>
    </r>
    <r>
      <rPr>
        <b/>
        <sz val="11"/>
        <color rgb="FF0070C0"/>
        <rFont val="Univers"/>
        <family val="2"/>
      </rPr>
      <t>32</t>
    </r>
    <r>
      <rPr>
        <b/>
        <sz val="11"/>
        <rFont val="Univers"/>
        <family val="2"/>
      </rPr>
      <t>/39</t>
    </r>
  </si>
  <si>
    <t>44.06  44.07</t>
  </si>
  <si>
    <t>248.1  248.2  248.4</t>
  </si>
  <si>
    <r>
      <t>4406.11/91  4407.11/12/</t>
    </r>
    <r>
      <rPr>
        <b/>
        <sz val="11"/>
        <color rgb="FF0070C0"/>
        <rFont val="Univers"/>
        <family val="2"/>
      </rPr>
      <t>13</t>
    </r>
    <r>
      <rPr>
        <b/>
        <sz val="11"/>
        <rFont val="Univers"/>
        <family val="2"/>
      </rPr>
      <t>/</t>
    </r>
    <r>
      <rPr>
        <b/>
        <sz val="11"/>
        <color rgb="FF0070C0"/>
        <rFont val="Univers"/>
        <family val="2"/>
      </rPr>
      <t>14</t>
    </r>
    <r>
      <rPr>
        <b/>
        <sz val="11"/>
        <rFont val="Univers"/>
        <family val="2"/>
      </rPr>
      <t>/19</t>
    </r>
  </si>
  <si>
    <t>4406.11/91  4407.11/12/19</t>
  </si>
  <si>
    <r>
      <rPr>
        <b/>
        <sz val="11"/>
        <color indexed="10"/>
        <rFont val="Univers"/>
        <family val="2"/>
      </rPr>
      <t>ex4406.10/90</t>
    </r>
    <r>
      <rPr>
        <b/>
        <sz val="11"/>
        <rFont val="Univers"/>
        <family val="2"/>
      </rPr>
      <t xml:space="preserve">  4407.10</t>
    </r>
  </si>
  <si>
    <r>
      <t xml:space="preserve">ex248.11  ex248.19  </t>
    </r>
    <r>
      <rPr>
        <b/>
        <sz val="11"/>
        <rFont val="Univers"/>
        <family val="2"/>
      </rPr>
      <t>248.2</t>
    </r>
  </si>
  <si>
    <r>
      <t>4406.12/92  4407.21/22/</t>
    </r>
    <r>
      <rPr>
        <b/>
        <sz val="11"/>
        <color rgb="FF0070C0"/>
        <rFont val="Univers"/>
        <family val="2"/>
      </rPr>
      <t>23</t>
    </r>
    <r>
      <rPr>
        <b/>
        <sz val="11"/>
        <rFont val="Univers"/>
        <family val="2"/>
      </rPr>
      <t>/25/26/27/28/29/91/92/93/94/95/96/97/99</t>
    </r>
  </si>
  <si>
    <t>4406.12/92  4407.21/22/25/26/27/28/29/91/92/93/94/95/96/97/99</t>
  </si>
  <si>
    <r>
      <rPr>
        <b/>
        <sz val="11"/>
        <color indexed="10"/>
        <rFont val="Univers"/>
        <family val="2"/>
      </rPr>
      <t xml:space="preserve">ex4406.10/90  </t>
    </r>
    <r>
      <rPr>
        <b/>
        <sz val="11"/>
        <rFont val="Univers"/>
        <family val="2"/>
      </rPr>
      <t>4407.21/22/25/26/27/28/29/91/92/93/94/95/99</t>
    </r>
  </si>
  <si>
    <r>
      <t xml:space="preserve">ex248.11  ex248.19  </t>
    </r>
    <r>
      <rPr>
        <b/>
        <sz val="11"/>
        <rFont val="Univers"/>
        <family val="2"/>
      </rPr>
      <t>248.4</t>
    </r>
  </si>
  <si>
    <r>
      <rPr>
        <b/>
        <sz val="11"/>
        <color rgb="FFFF0000"/>
        <rFont val="Univers"/>
        <family val="2"/>
      </rPr>
      <t xml:space="preserve">ex4406.12/92
</t>
    </r>
    <r>
      <rPr>
        <b/>
        <sz val="11"/>
        <rFont val="Univers"/>
        <family val="2"/>
      </rPr>
      <t>4407.21/22/</t>
    </r>
    <r>
      <rPr>
        <b/>
        <sz val="11"/>
        <color rgb="FF0070C0"/>
        <rFont val="Univers"/>
        <family val="2"/>
      </rPr>
      <t>23</t>
    </r>
    <r>
      <rPr>
        <b/>
        <sz val="11"/>
        <rFont val="Univers"/>
        <family val="2"/>
      </rPr>
      <t>/25/26/27/28/29</t>
    </r>
  </si>
  <si>
    <r>
      <rPr>
        <b/>
        <sz val="11"/>
        <color rgb="FFFF0000"/>
        <rFont val="Univers"/>
        <family val="2"/>
      </rPr>
      <t xml:space="preserve">ex4406.12/92
</t>
    </r>
    <r>
      <rPr>
        <b/>
        <sz val="11"/>
        <rFont val="Univers"/>
        <family val="2"/>
      </rPr>
      <t>4407.21/22/25/26/27/28/29</t>
    </r>
  </si>
  <si>
    <r>
      <rPr>
        <b/>
        <sz val="11"/>
        <color rgb="FFFF0000"/>
        <rFont val="Univers"/>
        <family val="2"/>
      </rPr>
      <t xml:space="preserve">ex4406.10/90  </t>
    </r>
    <r>
      <rPr>
        <b/>
        <sz val="11"/>
        <rFont val="Univers"/>
        <family val="2"/>
      </rPr>
      <t xml:space="preserve">4407.21/22/25/26/27/28/29  </t>
    </r>
    <r>
      <rPr>
        <b/>
        <sz val="11"/>
        <color indexed="10"/>
        <rFont val="Univers"/>
        <family val="2"/>
      </rPr>
      <t>ex4407.99</t>
    </r>
  </si>
  <si>
    <r>
      <t>ex248.11  ex248.19  ex</t>
    </r>
    <r>
      <rPr>
        <b/>
        <sz val="11"/>
        <rFont val="Univers"/>
        <family val="2"/>
      </rPr>
      <t>248.4</t>
    </r>
  </si>
  <si>
    <t>4408.10</t>
  </si>
  <si>
    <t>4408.31/39/90</t>
  </si>
  <si>
    <r>
      <rPr>
        <b/>
        <sz val="11"/>
        <rFont val="Univers"/>
        <family val="2"/>
      </rPr>
      <t xml:space="preserve">4408.31/39 </t>
    </r>
    <r>
      <rPr>
        <b/>
        <sz val="11"/>
        <color indexed="10"/>
        <rFont val="Univers"/>
        <family val="2"/>
      </rPr>
      <t xml:space="preserve"> ex4408.90</t>
    </r>
  </si>
  <si>
    <t>ex634.12</t>
  </si>
  <si>
    <t>44.10 44.11  4412.31/33/34/39/41/42/49/51/52/59/91/92/99</t>
  </si>
  <si>
    <t>44.10  44.11  4412.31/33/34/39/94/99</t>
  </si>
  <si>
    <t>44.10  44.11  4412.31/32/39/94/99</t>
  </si>
  <si>
    <t>634.22/23/31/33/39  634.5</t>
  </si>
  <si>
    <t>4412.31/33/34/39/41/42/49/51/52/59/91/92/99</t>
  </si>
  <si>
    <t>4412.31/33/34/39/94/99</t>
  </si>
  <si>
    <t>4412.31/32/39/94/99</t>
  </si>
  <si>
    <t>634.31/33/39</t>
  </si>
  <si>
    <t>4412.39/49/59/99</t>
  </si>
  <si>
    <r>
      <rPr>
        <b/>
        <sz val="11"/>
        <rFont val="Univers"/>
        <family val="2"/>
      </rPr>
      <t xml:space="preserve">4412.39 </t>
    </r>
    <r>
      <rPr>
        <b/>
        <sz val="11"/>
        <color indexed="10"/>
        <rFont val="Univers"/>
        <family val="2"/>
      </rPr>
      <t xml:space="preserve"> ex4412.94  ex4412.99</t>
    </r>
  </si>
  <si>
    <r>
      <rPr>
        <b/>
        <sz val="11"/>
        <rFont val="Univers"/>
        <family val="2"/>
      </rPr>
      <t xml:space="preserve">4412.39 </t>
    </r>
    <r>
      <rPr>
        <b/>
        <sz val="11"/>
        <color indexed="10"/>
        <rFont val="Univers"/>
        <family val="2"/>
      </rPr>
      <t xml:space="preserve"> ex4412.94  ex.4412.99</t>
    </r>
  </si>
  <si>
    <t>ex634.31  ex634.33  ex634.39</t>
  </si>
  <si>
    <t>4412.33/34/42/52/92</t>
  </si>
  <si>
    <r>
      <rPr>
        <b/>
        <sz val="11"/>
        <rFont val="Univers"/>
        <family val="2"/>
      </rPr>
      <t xml:space="preserve">4412.31/33/34 </t>
    </r>
    <r>
      <rPr>
        <b/>
        <sz val="11"/>
        <color indexed="10"/>
        <rFont val="Univers"/>
        <family val="2"/>
      </rPr>
      <t xml:space="preserve"> ex4412.94  ex4412.99</t>
    </r>
  </si>
  <si>
    <r>
      <rPr>
        <b/>
        <sz val="11"/>
        <rFont val="Univers"/>
        <family val="2"/>
      </rPr>
      <t xml:space="preserve">4412.31/32 </t>
    </r>
    <r>
      <rPr>
        <b/>
        <sz val="11"/>
        <color indexed="10"/>
        <rFont val="Univers"/>
        <family val="2"/>
      </rPr>
      <t xml:space="preserve"> ex4412.94  ex4412.99</t>
    </r>
  </si>
  <si>
    <t xml:space="preserve">4412.31/41/51/91 </t>
  </si>
  <si>
    <r>
      <rPr>
        <b/>
        <sz val="11"/>
        <rFont val="Univers"/>
        <family val="2"/>
      </rPr>
      <t xml:space="preserve">4412.31  </t>
    </r>
    <r>
      <rPr>
        <b/>
        <sz val="11"/>
        <color indexed="10"/>
        <rFont val="Univers"/>
        <family val="2"/>
      </rPr>
      <t>ex4412.94  ex4412.99</t>
    </r>
  </si>
  <si>
    <r>
      <rPr>
        <b/>
        <sz val="11"/>
        <rFont val="Univers"/>
        <family val="2"/>
      </rPr>
      <t xml:space="preserve">4412.31  </t>
    </r>
    <r>
      <rPr>
        <b/>
        <sz val="11"/>
        <color indexed="10"/>
        <rFont val="Univers"/>
        <family val="2"/>
      </rPr>
      <t>ex4412.32  ex4412.94  ex4412.99</t>
    </r>
  </si>
  <si>
    <t>4412.41/42/49</t>
  </si>
  <si>
    <t>ex4412.99</t>
  </si>
  <si>
    <t>ex634.39</t>
  </si>
  <si>
    <t>4412.41/42</t>
  </si>
  <si>
    <t>44.10</t>
  </si>
  <si>
    <t>634.22/23</t>
  </si>
  <si>
    <t>4410.12</t>
  </si>
  <si>
    <t>ex634.22</t>
  </si>
  <si>
    <t>4411.92</t>
  </si>
  <si>
    <t>ex634.54  ex634.55</t>
  </si>
  <si>
    <r>
      <t xml:space="preserve">4411.12/13  </t>
    </r>
    <r>
      <rPr>
        <b/>
        <sz val="11"/>
        <color rgb="FFFF0000"/>
        <rFont val="Univers"/>
        <family val="2"/>
      </rPr>
      <t>ex4411.14*</t>
    </r>
  </si>
  <si>
    <r>
      <t>4411.12/13</t>
    </r>
    <r>
      <rPr>
        <b/>
        <sz val="11"/>
        <color rgb="FFFF0000"/>
        <rFont val="Univers"/>
        <family val="2"/>
      </rPr>
      <t xml:space="preserve">  ex4411.14*</t>
    </r>
  </si>
  <si>
    <r>
      <rPr>
        <b/>
        <sz val="11"/>
        <color rgb="FFFF0000"/>
        <rFont val="Univers"/>
        <family val="2"/>
      </rPr>
      <t>ex4411.14*</t>
    </r>
    <r>
      <rPr>
        <b/>
        <sz val="11"/>
        <rFont val="Univers"/>
        <family val="2"/>
      </rPr>
      <t xml:space="preserve">  4411.93/94</t>
    </r>
  </si>
  <si>
    <r>
      <rPr>
        <b/>
        <sz val="11"/>
        <color rgb="FFFF0000"/>
        <rFont val="Univers"/>
        <family val="2"/>
      </rPr>
      <t>ex4411.14</t>
    </r>
    <r>
      <rPr>
        <b/>
        <sz val="11"/>
        <rFont val="Univers"/>
        <family val="2"/>
      </rPr>
      <t xml:space="preserve">  4411.93/94</t>
    </r>
  </si>
  <si>
    <t>47.01/02/03/04/05</t>
  </si>
  <si>
    <t>251.2  251.3  251.4  251.5  251.6  251.91</t>
  </si>
  <si>
    <t>47.01  47.05</t>
  </si>
  <si>
    <t>251.2  251.91</t>
  </si>
  <si>
    <t>47.03  47.04</t>
  </si>
  <si>
    <t>251.4  251.5  251.6</t>
  </si>
  <si>
    <t>251.4  251.5</t>
  </si>
  <si>
    <t>4703.21/29</t>
  </si>
  <si>
    <t>4706.10/30/91/92/93</t>
  </si>
  <si>
    <t>ex251.92</t>
  </si>
  <si>
    <t>4706.20</t>
  </si>
  <si>
    <t>48.01  48.02  48.03  48.04  48.05  48.06  48.08  48.09  48.10  4811.51/59  48.12  48.13</t>
  </si>
  <si>
    <t>641.1  641.2  641.3  641.4  641.5  641.62/63/64/69/71/72/74/75/76/77/93  642.41</t>
  </si>
  <si>
    <t>48.01  4802.10/20/54/55/56/57/58/61/62/69  48.09  4810.13/14/19/22/29</t>
  </si>
  <si>
    <t>641.1  641.21/22/26/29  641.3</t>
  </si>
  <si>
    <t>4802.61/62/69</t>
  </si>
  <si>
    <t>4802.10/20/54/55/56/57/58</t>
  </si>
  <si>
    <t>641.21/22/26</t>
  </si>
  <si>
    <t>48.09  4810.13/14/19/22/29</t>
  </si>
  <si>
    <t xml:space="preserve">4804.11/19/21/29/31/39/42/49/51/52/59  4805.11/12/19/24/25/30/91/92/93  4806.10/20/40  48.08  4810.31/32/39/92/99  4811.51/59 </t>
  </si>
  <si>
    <r>
      <t xml:space="preserve">641.41/42/46 </t>
    </r>
    <r>
      <rPr>
        <b/>
        <sz val="11"/>
        <color rgb="FFFF0000"/>
        <rFont val="Univers"/>
        <family val="2"/>
      </rPr>
      <t xml:space="preserve"> ex641.47 </t>
    </r>
    <r>
      <rPr>
        <b/>
        <sz val="11"/>
        <rFont val="Univers"/>
        <family val="2"/>
      </rPr>
      <t xml:space="preserve"> 641.48/51/52  </t>
    </r>
    <r>
      <rPr>
        <b/>
        <sz val="11"/>
        <color rgb="FFFF0000"/>
        <rFont val="Univers"/>
        <family val="2"/>
      </rPr>
      <t>ex641.53</t>
    </r>
    <r>
      <rPr>
        <b/>
        <sz val="11"/>
        <rFont val="Univers"/>
        <family val="2"/>
      </rPr>
      <t xml:space="preserve">  641.54/59/62/64/69/71/72/74/75/76/77</t>
    </r>
  </si>
  <si>
    <t>4804.11/19  4805.11/12/19/24/25/91</t>
  </si>
  <si>
    <r>
      <t xml:space="preserve">641.41/51/54  </t>
    </r>
    <r>
      <rPr>
        <b/>
        <sz val="11"/>
        <color rgb="FFFF0000"/>
        <rFont val="Univers"/>
        <family val="2"/>
      </rPr>
      <t>ex641.59</t>
    </r>
  </si>
  <si>
    <t>4804.42/49/51/52/59  4805.92  4810.32/39/92  4811.51/59</t>
  </si>
  <si>
    <r>
      <rPr>
        <b/>
        <sz val="11"/>
        <color rgb="FFFF0000"/>
        <rFont val="Univers"/>
        <family val="2"/>
      </rPr>
      <t>ex641.47</t>
    </r>
    <r>
      <rPr>
        <b/>
        <sz val="11"/>
        <rFont val="Univers"/>
        <family val="2"/>
      </rPr>
      <t xml:space="preserve">  641.48  </t>
    </r>
    <r>
      <rPr>
        <b/>
        <sz val="11"/>
        <color rgb="FFFF0000"/>
        <rFont val="Univers"/>
        <family val="2"/>
      </rPr>
      <t xml:space="preserve">ex641.59  </t>
    </r>
    <r>
      <rPr>
        <b/>
        <sz val="11"/>
        <rFont val="Univers"/>
        <family val="2"/>
      </rPr>
      <t xml:space="preserve">641.75/76  </t>
    </r>
    <r>
      <rPr>
        <b/>
        <sz val="11"/>
        <color rgb="FFFF0000"/>
        <rFont val="Univers"/>
        <family val="2"/>
      </rPr>
      <t xml:space="preserve">ex641.77  </t>
    </r>
    <r>
      <rPr>
        <b/>
        <sz val="11"/>
        <color theme="1"/>
        <rFont val="Univers"/>
        <family val="2"/>
      </rPr>
      <t>641.71/72</t>
    </r>
  </si>
  <si>
    <t>4804.21/29/31/39  4805.30  4806.10/20/40  48.08  4810.31/99</t>
  </si>
  <si>
    <r>
      <t xml:space="preserve">641.42/46/52  </t>
    </r>
    <r>
      <rPr>
        <b/>
        <sz val="11"/>
        <color rgb="FFFF0000"/>
        <rFont val="Univers"/>
        <family val="2"/>
      </rPr>
      <t xml:space="preserve">ex641.53  </t>
    </r>
    <r>
      <rPr>
        <b/>
        <sz val="11"/>
        <rFont val="Univers"/>
        <family val="2"/>
      </rPr>
      <t xml:space="preserve">641.62/64/69/74  </t>
    </r>
    <r>
      <rPr>
        <b/>
        <sz val="11"/>
        <color rgb="FFFF0000"/>
        <rFont val="Univers"/>
        <family val="2"/>
      </rPr>
      <t>ex641.77</t>
    </r>
  </si>
  <si>
    <t>ex641.59</t>
  </si>
  <si>
    <r>
      <t>4802.40  4804.41  4805.40/50  4806.30</t>
    </r>
    <r>
      <rPr>
        <b/>
        <sz val="14"/>
        <rFont val="Univers"/>
        <family val="2"/>
      </rPr>
      <t xml:space="preserve">  </t>
    </r>
    <r>
      <rPr>
        <b/>
        <sz val="11"/>
        <rFont val="Univers"/>
        <family val="2"/>
      </rPr>
      <t xml:space="preserve">48.12  48.13 </t>
    </r>
  </si>
  <si>
    <r>
      <t xml:space="preserve">641.24  </t>
    </r>
    <r>
      <rPr>
        <b/>
        <sz val="11"/>
        <color rgb="FFFF0000"/>
        <rFont val="Univers"/>
        <family val="2"/>
      </rPr>
      <t xml:space="preserve">ex641.47  </t>
    </r>
    <r>
      <rPr>
        <b/>
        <sz val="11"/>
        <rFont val="Univers"/>
        <family val="2"/>
      </rPr>
      <t xml:space="preserve">641.56  </t>
    </r>
    <r>
      <rPr>
        <b/>
        <sz val="11"/>
        <color rgb="FFFF0000"/>
        <rFont val="Univers"/>
        <family val="2"/>
      </rPr>
      <t xml:space="preserve">ex641.53  </t>
    </r>
    <r>
      <rPr>
        <b/>
        <sz val="11"/>
        <rFont val="Univers"/>
        <family val="2"/>
      </rPr>
      <t>641.55/93  642.41</t>
    </r>
  </si>
  <si>
    <r>
      <t>GLULAM</t>
    </r>
    <r>
      <rPr>
        <b/>
        <vertAlign val="superscript"/>
        <sz val="11"/>
        <rFont val="Univers"/>
        <family val="2"/>
      </rPr>
      <t>2</t>
    </r>
  </si>
  <si>
    <t>4418.81</t>
  </si>
  <si>
    <t xml:space="preserve">ex4418.60  ex4418.91  ex4418.99 </t>
  </si>
  <si>
    <t>ex635.39</t>
  </si>
  <si>
    <r>
      <t>CROSS-LAMINATED TIMBER (CLT or X-LAM)</t>
    </r>
    <r>
      <rPr>
        <b/>
        <vertAlign val="superscript"/>
        <sz val="11"/>
        <rFont val="Univers"/>
        <family val="2"/>
      </rPr>
      <t>2</t>
    </r>
  </si>
  <si>
    <t>4418.82</t>
  </si>
  <si>
    <r>
      <t>I-BEAMS (I-JOISTS)</t>
    </r>
    <r>
      <rPr>
        <b/>
        <vertAlign val="superscript"/>
        <sz val="11"/>
        <rFont val="Univers"/>
        <family val="2"/>
      </rPr>
      <t>2</t>
    </r>
  </si>
  <si>
    <t>4418.83</t>
  </si>
  <si>
    <r>
      <rPr>
        <vertAlign val="superscript"/>
        <sz val="12"/>
        <rFont val="Univers"/>
        <family val="2"/>
      </rPr>
      <t>1</t>
    </r>
    <r>
      <rPr>
        <sz val="12"/>
        <rFont val="Univers"/>
        <family val="2"/>
      </rPr>
      <t>Please include the non-coniferous non-tropical species exported by tropical countries or imported from tropical countries.</t>
    </r>
  </si>
  <si>
    <r>
      <rPr>
        <vertAlign val="superscript"/>
        <sz val="12"/>
        <rFont val="Univers"/>
        <family val="2"/>
      </rPr>
      <t>2</t>
    </r>
    <r>
      <rPr>
        <sz val="12"/>
        <rFont val="Univers"/>
        <family val="2"/>
      </rPr>
      <t xml:space="preserve"> Glulam, CLT and I Beams are classified as secondary wood products but for ease of reporting are included in JQ1 and JQ2</t>
    </r>
  </si>
  <si>
    <r>
      <t>The term "</t>
    </r>
    <r>
      <rPr>
        <sz val="12"/>
        <color indexed="10"/>
        <rFont val="Univers"/>
        <family val="2"/>
      </rPr>
      <t>ex</t>
    </r>
    <r>
      <rPr>
        <sz val="12"/>
        <rFont val="Univers"/>
        <family val="2"/>
      </rPr>
      <t>" means that there is not a complete correlation between the two codes and that only a part of the HS2012/HS2017/HS2022 or SITC Rev.4 code is applicable.</t>
    </r>
  </si>
  <si>
    <r>
      <t>For instance "</t>
    </r>
    <r>
      <rPr>
        <sz val="12"/>
        <color indexed="10"/>
        <rFont val="Univers"/>
        <family val="2"/>
      </rPr>
      <t>ex4401.49</t>
    </r>
    <r>
      <rPr>
        <sz val="12"/>
        <rFont val="Univers"/>
        <family val="2"/>
      </rPr>
      <t xml:space="preserve">" under product 3.2 means that only a part of HS2022 code 4401.49 refers to wood residues coming from wood processing (the other part coded under 4401.49 is recovered post-consumer wood). </t>
    </r>
  </si>
  <si>
    <r>
      <rPr>
        <sz val="12"/>
        <color rgb="FFFF0000"/>
        <rFont val="Univers"/>
        <family val="2"/>
      </rPr>
      <t xml:space="preserve">++ </t>
    </r>
    <r>
      <rPr>
        <sz val="12"/>
        <rFont val="Univers"/>
        <family val="2"/>
      </rPr>
      <t>Please use your judgement or, as a default, assign half of 4401.49 to item 3.2 and half to item 4 (note different quantity units)</t>
    </r>
  </si>
  <si>
    <t>In SITC Rev.4, if only 4 digits are shown, then all sub-headings at lower degrees of aggregation are included (for example, 634.1 includes 634.11 and 634.12).</t>
  </si>
  <si>
    <r>
      <rPr>
        <sz val="12"/>
        <color rgb="FFFF0000"/>
        <rFont val="Univers"/>
        <family val="2"/>
      </rPr>
      <t xml:space="preserve">* </t>
    </r>
    <r>
      <rPr>
        <sz val="12"/>
        <rFont val="Univers"/>
        <family val="2"/>
      </rPr>
      <t>Please assign the trade data for HS code 4411.14 to product 8.3.2 (MDF/HDF) and 8.3.3 (other fibreboard) if it is possible to do this in national statistics. If not, please assign all the trade data to item 8.3.2 as in most cases MDF/HDF will represent the large majority of trade.</t>
    </r>
  </si>
  <si>
    <r>
      <rPr>
        <b/>
        <sz val="14"/>
        <rFont val="Univers"/>
        <family val="2"/>
      </rPr>
      <t xml:space="preserve">FOREST SECTOR QUESTIONNAIRE </t>
    </r>
    <r>
      <rPr>
        <b/>
        <sz val="32"/>
        <rFont val="Univers"/>
        <family val="2"/>
      </rPr>
      <t>JQ3 (Supp. 1)</t>
    </r>
  </si>
  <si>
    <t>CORRESPONDENCES to HS 2022, HS2017, HS2012 and SITC Rev.4</t>
  </si>
  <si>
    <t xml:space="preserve">C l a s s i f i c a t i o n s  </t>
  </si>
  <si>
    <t>4409.10/22/29</t>
  </si>
  <si>
    <t>4409.10/29</t>
  </si>
  <si>
    <t>248.3  248.5</t>
  </si>
  <si>
    <t>4409.10</t>
  </si>
  <si>
    <t>248.3</t>
  </si>
  <si>
    <t>4409.22/29</t>
  </si>
  <si>
    <t>4409.29</t>
  </si>
  <si>
    <t>248.5</t>
  </si>
  <si>
    <t>4409.22</t>
  </si>
  <si>
    <t>ex4409.29</t>
  </si>
  <si>
    <t>ex248.5</t>
  </si>
  <si>
    <t>44.15/16</t>
  </si>
  <si>
    <t>635.1  635.2</t>
  </si>
  <si>
    <r>
      <t>44.14  4419.</t>
    </r>
    <r>
      <rPr>
        <b/>
        <sz val="11"/>
        <color rgb="FF0070C0"/>
        <rFont val="Univers"/>
        <family val="2"/>
      </rPr>
      <t>20</t>
    </r>
    <r>
      <rPr>
        <b/>
        <sz val="11"/>
        <rFont val="Univers"/>
        <family val="2"/>
      </rPr>
      <t>/90  44.20</t>
    </r>
  </si>
  <si>
    <r>
      <t>44.1</t>
    </r>
    <r>
      <rPr>
        <b/>
        <sz val="11"/>
        <rFont val="Univers"/>
        <family val="2"/>
      </rPr>
      <t>4  4419.90</t>
    </r>
    <r>
      <rPr>
        <b/>
        <sz val="11"/>
        <rFont val="Univers"/>
        <family val="2"/>
      </rPr>
      <t xml:space="preserve">  44.20</t>
    </r>
  </si>
  <si>
    <r>
      <t xml:space="preserve">44.14  </t>
    </r>
    <r>
      <rPr>
        <b/>
        <sz val="11"/>
        <color rgb="FFFF0000"/>
        <rFont val="Univers"/>
        <family val="2"/>
      </rPr>
      <t>ex4419.00</t>
    </r>
    <r>
      <rPr>
        <b/>
        <sz val="11"/>
        <rFont val="Univers"/>
        <family val="2"/>
      </rPr>
      <t xml:space="preserve">  44.20</t>
    </r>
  </si>
  <si>
    <r>
      <t xml:space="preserve">635.41  </t>
    </r>
    <r>
      <rPr>
        <b/>
        <sz val="11"/>
        <color rgb="FFFF0000"/>
        <rFont val="Univers"/>
        <family val="2"/>
      </rPr>
      <t xml:space="preserve">ex635.42  </t>
    </r>
    <r>
      <rPr>
        <b/>
        <sz val="11"/>
        <rFont val="Univers"/>
        <family val="2"/>
      </rPr>
      <t>635.49</t>
    </r>
  </si>
  <si>
    <r>
      <t>BUILDER’S JOINERY AND CARPENTRY OF WOOD</t>
    </r>
    <r>
      <rPr>
        <b/>
        <vertAlign val="superscript"/>
        <sz val="11"/>
        <rFont val="Univers"/>
        <family val="2"/>
      </rPr>
      <t>1</t>
    </r>
  </si>
  <si>
    <r>
      <t>4418.</t>
    </r>
    <r>
      <rPr>
        <b/>
        <sz val="11"/>
        <color rgb="FF0070C0"/>
        <rFont val="Univers"/>
        <family val="2"/>
      </rPr>
      <t>11/19/21/29/30</t>
    </r>
    <r>
      <rPr>
        <b/>
        <sz val="11"/>
        <rFont val="Univers"/>
        <family val="2"/>
      </rPr>
      <t>/40/50/74/75/79/</t>
    </r>
    <r>
      <rPr>
        <b/>
        <sz val="11"/>
        <color rgb="FF0070C0"/>
        <rFont val="Univers"/>
        <family val="2"/>
      </rPr>
      <t>81/82/83/89/92</t>
    </r>
    <r>
      <rPr>
        <b/>
        <sz val="11"/>
        <rFont val="Univers"/>
        <family val="2"/>
      </rPr>
      <t>/99</t>
    </r>
  </si>
  <si>
    <t>4418.10/20/40/50/60/74/75/79/99</t>
  </si>
  <si>
    <r>
      <t xml:space="preserve">4418.10/20/40/50/60  </t>
    </r>
    <r>
      <rPr>
        <b/>
        <sz val="11"/>
        <color rgb="FFFF0000"/>
        <rFont val="Univers"/>
        <family val="2"/>
      </rPr>
      <t>ex4418.71  ex4418.72  ex4418.79  ex4418.90</t>
    </r>
  </si>
  <si>
    <r>
      <t xml:space="preserve">635.31/32/33  </t>
    </r>
    <r>
      <rPr>
        <b/>
        <sz val="11"/>
        <color rgb="FFFF0000"/>
        <rFont val="Univers"/>
        <family val="2"/>
      </rPr>
      <t>ex635.34  ex635.39</t>
    </r>
  </si>
  <si>
    <r>
      <t>9401.</t>
    </r>
    <r>
      <rPr>
        <b/>
        <sz val="11"/>
        <color rgb="FF0070C0"/>
        <rFont val="Univers"/>
        <family val="2"/>
      </rPr>
      <t>31</t>
    </r>
    <r>
      <rPr>
        <b/>
        <sz val="11"/>
        <rFont val="Univers"/>
        <family val="2"/>
      </rPr>
      <t>/</t>
    </r>
    <r>
      <rPr>
        <b/>
        <sz val="11"/>
        <color rgb="FF0070C0"/>
        <rFont val="Univers"/>
        <family val="2"/>
      </rPr>
      <t>41</t>
    </r>
    <r>
      <rPr>
        <b/>
        <sz val="11"/>
        <rFont val="Univers"/>
        <family val="2"/>
      </rPr>
      <t xml:space="preserve">  9401.61/69/</t>
    </r>
    <r>
      <rPr>
        <b/>
        <sz val="11"/>
        <color rgb="FF0070C0"/>
        <rFont val="Univers"/>
        <family val="2"/>
      </rPr>
      <t>91</t>
    </r>
    <r>
      <rPr>
        <b/>
        <sz val="11"/>
        <rFont val="Univers"/>
        <family val="2"/>
      </rPr>
      <t xml:space="preserve"> 9403.30/40/50/60/</t>
    </r>
    <r>
      <rPr>
        <b/>
        <sz val="11"/>
        <color rgb="FF0070C0"/>
        <rFont val="Univers"/>
        <family val="2"/>
      </rPr>
      <t>91</t>
    </r>
  </si>
  <si>
    <r>
      <rPr>
        <b/>
        <sz val="11"/>
        <rFont val="Univers"/>
        <family val="2"/>
      </rPr>
      <t>9401.61/69</t>
    </r>
    <r>
      <rPr>
        <b/>
        <sz val="11"/>
        <color indexed="10"/>
        <rFont val="Univers"/>
        <family val="2"/>
      </rPr>
      <t xml:space="preserve">  ex9401.90  </t>
    </r>
    <r>
      <rPr>
        <b/>
        <sz val="11"/>
        <rFont val="Univers"/>
        <family val="2"/>
      </rPr>
      <t>9403.30/40/50/60</t>
    </r>
    <r>
      <rPr>
        <b/>
        <sz val="11"/>
        <color indexed="10"/>
        <rFont val="Univers"/>
        <family val="2"/>
      </rPr>
      <t xml:space="preserve">  ex9403.90</t>
    </r>
  </si>
  <si>
    <r>
      <t xml:space="preserve">821.16  </t>
    </r>
    <r>
      <rPr>
        <b/>
        <sz val="11"/>
        <color rgb="FFFF0000"/>
        <rFont val="Univers"/>
        <family val="2"/>
      </rPr>
      <t xml:space="preserve">ex821.19  </t>
    </r>
    <r>
      <rPr>
        <b/>
        <sz val="11"/>
        <rFont val="Univers"/>
        <family val="2"/>
      </rPr>
      <t xml:space="preserve">821.51/53/55/59  </t>
    </r>
    <r>
      <rPr>
        <b/>
        <sz val="11"/>
        <color rgb="FFFF0000"/>
        <rFont val="Univers"/>
        <family val="2"/>
      </rPr>
      <t>ex821.8</t>
    </r>
  </si>
  <si>
    <t>9406.10</t>
  </si>
  <si>
    <t>ex94.06</t>
  </si>
  <si>
    <t>ex811.0</t>
  </si>
  <si>
    <r>
      <t>44.04/05/13/17  4421.10/</t>
    </r>
    <r>
      <rPr>
        <b/>
        <sz val="11"/>
        <color rgb="FF0070C0"/>
        <rFont val="Univers"/>
        <family val="2"/>
      </rPr>
      <t>20</t>
    </r>
    <r>
      <rPr>
        <b/>
        <sz val="11"/>
        <rFont val="Univers"/>
        <family val="2"/>
      </rPr>
      <t>/99</t>
    </r>
  </si>
  <si>
    <t>44.04/05/13/17  4421.10/99</t>
  </si>
  <si>
    <r>
      <t xml:space="preserve">44.04/05/13/17  4421.10  </t>
    </r>
    <r>
      <rPr>
        <b/>
        <sz val="11"/>
        <color rgb="FFFF0000"/>
        <rFont val="Univers"/>
        <family val="2"/>
      </rPr>
      <t>ex4421.90</t>
    </r>
  </si>
  <si>
    <r>
      <t xml:space="preserve">634.21/91/93  635.91  </t>
    </r>
    <r>
      <rPr>
        <b/>
        <sz val="11"/>
        <color rgb="FFFF0000"/>
        <rFont val="Univers"/>
        <family val="2"/>
      </rPr>
      <t>ex635.99</t>
    </r>
  </si>
  <si>
    <t xml:space="preserve">4811.10/41/49/60/90 </t>
  </si>
  <si>
    <t>641.73/78/79</t>
  </si>
  <si>
    <t>642.43/94</t>
  </si>
  <si>
    <t>48.14/16/17/20/21/22/23</t>
  </si>
  <si>
    <t>641.94  642.2  642.3  642.42/45/91/93/99  892.81</t>
  </si>
  <si>
    <t>ex4823.90</t>
  </si>
  <si>
    <t>ex642.99</t>
  </si>
  <si>
    <t>4823.70</t>
  </si>
  <si>
    <t>4823.20</t>
  </si>
  <si>
    <r>
      <rPr>
        <vertAlign val="superscript"/>
        <sz val="12"/>
        <rFont val="Univers"/>
        <family val="2"/>
      </rPr>
      <t>1</t>
    </r>
    <r>
      <rPr>
        <sz val="12"/>
        <rFont val="Univers"/>
        <family val="2"/>
      </rPr>
      <t xml:space="preserve"> This includes Glulam, Cross-Laminated Timber and I-Beams which are also reported in the JQ1 Production questionnaire as items (13.4.1, 13.4.2 and 13.4.3). </t>
    </r>
  </si>
  <si>
    <r>
      <t>The term "</t>
    </r>
    <r>
      <rPr>
        <sz val="12"/>
        <color indexed="10"/>
        <rFont val="Univers"/>
        <family val="2"/>
      </rPr>
      <t>ex</t>
    </r>
    <r>
      <rPr>
        <sz val="12"/>
        <rFont val="Univers"/>
        <family val="2"/>
      </rPr>
      <t>" means that there is not a complete correlation between the two codes and that only a part of the HS2012/HS2017/2022 or SITC Rev.4 code is applicable.</t>
    </r>
  </si>
  <si>
    <r>
      <t>For instance "</t>
    </r>
    <r>
      <rPr>
        <sz val="12"/>
        <color indexed="10"/>
        <rFont val="Univers"/>
        <family val="2"/>
      </rPr>
      <t>ex811.00</t>
    </r>
    <r>
      <rPr>
        <sz val="12"/>
        <rFont val="Univers"/>
        <family val="2"/>
      </rPr>
      <t xml:space="preserve">" under "Prefabricated buildings of wood" means that only a part of SITC code 811.00 refers to buildings prefabricated from wood, as that code does not distinguish between the materials buildings were prefabricated from.  </t>
    </r>
  </si>
  <si>
    <t>In SITC Rev.4, if only 4 digits are shown, then all subheadings at lower degrees of aggregation are included (for example, 892.2 includes 892.21 and 892.29).</t>
  </si>
  <si>
    <t>JQ Product code</t>
  </si>
  <si>
    <t>Nomenclature</t>
  </si>
  <si>
    <t>HS Code</t>
  </si>
  <si>
    <t>Remarks on HS codes</t>
  </si>
  <si>
    <t>HS2002</t>
  </si>
  <si>
    <t>440110</t>
  </si>
  <si>
    <t>HS2007</t>
  </si>
  <si>
    <t>1.1</t>
  </si>
  <si>
    <t>1.1C</t>
  </si>
  <si>
    <t>Only some part of it</t>
  </si>
  <si>
    <t>1.1NC</t>
  </si>
  <si>
    <t>1.2.C</t>
    <phoneticPr fontId="4"/>
  </si>
  <si>
    <t>440320</t>
  </si>
  <si>
    <t>440341</t>
  </si>
  <si>
    <t>440349</t>
  </si>
  <si>
    <t>440391</t>
  </si>
  <si>
    <t>440392</t>
  </si>
  <si>
    <t>1.2.NC</t>
    <phoneticPr fontId="4"/>
  </si>
  <si>
    <t>440399</t>
  </si>
  <si>
    <t>1.2.NC.T</t>
    <phoneticPr fontId="4"/>
  </si>
  <si>
    <t>Only some part of it</t>
    <phoneticPr fontId="4"/>
  </si>
  <si>
    <t>2</t>
  </si>
  <si>
    <t>440290</t>
  </si>
  <si>
    <t>440121</t>
  </si>
  <si>
    <t>440122</t>
  </si>
  <si>
    <t>3.1</t>
    <phoneticPr fontId="4"/>
  </si>
  <si>
    <t>3.2</t>
    <phoneticPr fontId="4"/>
  </si>
  <si>
    <t>440139</t>
  </si>
  <si>
    <t>440130</t>
  </si>
  <si>
    <t>440131</t>
  </si>
  <si>
    <t>440721</t>
  </si>
  <si>
    <t>440722</t>
  </si>
  <si>
    <t>440725</t>
  </si>
  <si>
    <t>440726</t>
  </si>
  <si>
    <t>440727</t>
  </si>
  <si>
    <t>440728</t>
  </si>
  <si>
    <t>440729</t>
  </si>
  <si>
    <t>440791</t>
  </si>
  <si>
    <t>440792</t>
  </si>
  <si>
    <t>440793</t>
  </si>
  <si>
    <t>440794</t>
  </si>
  <si>
    <t>440795</t>
  </si>
  <si>
    <t>440799</t>
  </si>
  <si>
    <t>440810</t>
  </si>
  <si>
    <t>440831</t>
  </si>
  <si>
    <t>440839</t>
  </si>
  <si>
    <t>440890</t>
  </si>
  <si>
    <t>441299</t>
  </si>
  <si>
    <t>4410</t>
  </si>
  <si>
    <t>441231</t>
  </si>
  <si>
    <t>441232</t>
  </si>
  <si>
    <t>441239</t>
  </si>
  <si>
    <t>441294</t>
  </si>
  <si>
    <t>441012</t>
  </si>
  <si>
    <t>441192</t>
  </si>
  <si>
    <t>441112</t>
  </si>
  <si>
    <t>441113</t>
  </si>
  <si>
    <t>441114</t>
  </si>
  <si>
    <t>441193</t>
  </si>
  <si>
    <t>441194</t>
  </si>
  <si>
    <t>4701</t>
  </si>
  <si>
    <t>4705</t>
  </si>
  <si>
    <t>470321</t>
  </si>
  <si>
    <t>470329</t>
  </si>
  <si>
    <t>4702</t>
  </si>
  <si>
    <t>470610</t>
  </si>
  <si>
    <t>470630</t>
  </si>
  <si>
    <t>470691</t>
  </si>
  <si>
    <t>470692</t>
  </si>
  <si>
    <t>470693</t>
  </si>
  <si>
    <t>470620</t>
  </si>
  <si>
    <t>4707</t>
  </si>
  <si>
    <t>4801</t>
  </si>
  <si>
    <t>4803</t>
  </si>
  <si>
    <t>4808</t>
  </si>
  <si>
    <t>481151</t>
  </si>
  <si>
    <t>481159</t>
  </si>
  <si>
    <t>4812</t>
  </si>
  <si>
    <t>4813</t>
  </si>
  <si>
    <t>480210</t>
  </si>
  <si>
    <t>480220</t>
  </si>
  <si>
    <t>480254</t>
  </si>
  <si>
    <t>480255</t>
  </si>
  <si>
    <t>480256</t>
  </si>
  <si>
    <t>480257</t>
  </si>
  <si>
    <t>480258</t>
  </si>
  <si>
    <t>480261</t>
  </si>
  <si>
    <t>480262</t>
  </si>
  <si>
    <t>480269</t>
  </si>
  <si>
    <t>481013</t>
  </si>
  <si>
    <t>481014</t>
  </si>
  <si>
    <t>481019</t>
  </si>
  <si>
    <t>481022</t>
  </si>
  <si>
    <t>481029</t>
  </si>
  <si>
    <t> 480429</t>
  </si>
  <si>
    <t> 480431</t>
  </si>
  <si>
    <t>480593</t>
  </si>
  <si>
    <t>440910</t>
  </si>
  <si>
    <t>440929</t>
  </si>
  <si>
    <t/>
  </si>
  <si>
    <t>4414</t>
  </si>
  <si>
    <t>4419</t>
  </si>
  <si>
    <t>4417</t>
  </si>
  <si>
    <t>4807</t>
  </si>
  <si>
    <t>482390</t>
  </si>
  <si>
    <t>482370</t>
  </si>
  <si>
    <t>482320</t>
  </si>
  <si>
    <t>Tropical countries or areas</t>
  </si>
  <si>
    <t>Pays ou territoires tropicaux</t>
  </si>
  <si>
    <t>Países o territorios tropicales</t>
  </si>
  <si>
    <t>American Samoa</t>
  </si>
  <si>
    <t>Samoa américaines</t>
  </si>
  <si>
    <t>Samoa americana</t>
  </si>
  <si>
    <t>Angola</t>
  </si>
  <si>
    <t>Anguilla</t>
  </si>
  <si>
    <t xml:space="preserve">	Anguilla</t>
  </si>
  <si>
    <t xml:space="preserve">	Anguila</t>
  </si>
  <si>
    <t>Antigua and Barbuda</t>
  </si>
  <si>
    <t>Antigua-et-Barbuda</t>
  </si>
  <si>
    <t xml:space="preserve">	Antigua y Barbuda</t>
  </si>
  <si>
    <t>Aruba</t>
  </si>
  <si>
    <t>Bangladesh</t>
  </si>
  <si>
    <t>Barbados</t>
  </si>
  <si>
    <t>Barbade</t>
  </si>
  <si>
    <t>Belize</t>
  </si>
  <si>
    <t>Belice</t>
  </si>
  <si>
    <t>Benin</t>
  </si>
  <si>
    <t>Bénin</t>
  </si>
  <si>
    <t>Bolivia (Plurinational State of)</t>
  </si>
  <si>
    <t xml:space="preserve">	Bolivie (État plurinational de)</t>
  </si>
  <si>
    <t xml:space="preserve">	Bolivia (Estado Plurinacional de)</t>
  </si>
  <si>
    <t>Bonaire, Sint Eustatius and Saba</t>
  </si>
  <si>
    <t>Bonaire, Saint-Eustache et Saba</t>
  </si>
  <si>
    <t>Bonaire, San Eustaquio y Saba</t>
  </si>
  <si>
    <t>Botswana</t>
  </si>
  <si>
    <t>Brazil</t>
  </si>
  <si>
    <t>Brésil</t>
  </si>
  <si>
    <t>Brasil</t>
  </si>
  <si>
    <t>British Indian Ocean Territory</t>
  </si>
  <si>
    <t>Territoire britannique de l'océan Indien</t>
  </si>
  <si>
    <t>Territorio Británico del Océano Índico</t>
  </si>
  <si>
    <t>British Virgin Islands</t>
  </si>
  <si>
    <t>Îles Vierges britanniques</t>
  </si>
  <si>
    <t>Islas Vírgenes Británicas</t>
  </si>
  <si>
    <t>Brunei Darussalam</t>
  </si>
  <si>
    <t>Brunéi Darussalam</t>
  </si>
  <si>
    <t>Burkina Faso</t>
  </si>
  <si>
    <t>Burundi</t>
  </si>
  <si>
    <t>Cabo Verde</t>
  </si>
  <si>
    <t>Cambodia</t>
  </si>
  <si>
    <t>Cambodge</t>
  </si>
  <si>
    <t>Camboya</t>
  </si>
  <si>
    <t>Cameroon</t>
  </si>
  <si>
    <t>Cameroun</t>
  </si>
  <si>
    <t>Camerún</t>
  </si>
  <si>
    <t>Cayman Islands</t>
  </si>
  <si>
    <t>Îles Caïmanes</t>
  </si>
  <si>
    <t>Islas Caimán</t>
  </si>
  <si>
    <t>Central African Republic</t>
  </si>
  <si>
    <t>République centrafricaine</t>
  </si>
  <si>
    <t>República Centroafricana</t>
  </si>
  <si>
    <t>Chad</t>
  </si>
  <si>
    <t>Tchad</t>
  </si>
  <si>
    <t>China, Hong Kong SAR</t>
  </si>
  <si>
    <t>Chine - RAS de Hong-Kong</t>
  </si>
  <si>
    <t>China, RAE de Hong Kong</t>
  </si>
  <si>
    <t>China, Macao SAR</t>
  </si>
  <si>
    <t>Chine - RAS de Macao</t>
  </si>
  <si>
    <t>China, RAE de Macao</t>
  </si>
  <si>
    <t>Christmas Island</t>
  </si>
  <si>
    <t>Île Christmas</t>
  </si>
  <si>
    <t>Isla de Navidad</t>
  </si>
  <si>
    <t>Cocos (Keeling) Islands</t>
  </si>
  <si>
    <t>Îles des Cocos (Keeling)</t>
  </si>
  <si>
    <t>Islas Cocos (Keeling)</t>
  </si>
  <si>
    <t>Colombia</t>
  </si>
  <si>
    <t>Colombie</t>
  </si>
  <si>
    <t>Comoros</t>
  </si>
  <si>
    <t>Comores</t>
  </si>
  <si>
    <t>Comoras</t>
  </si>
  <si>
    <t>Congo</t>
  </si>
  <si>
    <t>Cook Islands</t>
  </si>
  <si>
    <t>Îles Cook</t>
  </si>
  <si>
    <t>Islas Cook</t>
  </si>
  <si>
    <t>Costa Rica</t>
  </si>
  <si>
    <t>Côte d'Ivoire</t>
  </si>
  <si>
    <t>Cuba</t>
  </si>
  <si>
    <t>Curaçao</t>
  </si>
  <si>
    <t>Democratic Republic of the Congo</t>
  </si>
  <si>
    <t>République démocratique du Congo</t>
  </si>
  <si>
    <t>República Democrática del Congo</t>
  </si>
  <si>
    <t>Djibouti</t>
  </si>
  <si>
    <t>Dominica</t>
  </si>
  <si>
    <t>Dominique</t>
  </si>
  <si>
    <t>Dominican Republic</t>
  </si>
  <si>
    <t>République dominicaine</t>
  </si>
  <si>
    <t>República Dominicana</t>
  </si>
  <si>
    <t>Ecuador</t>
  </si>
  <si>
    <t>Équateur</t>
  </si>
  <si>
    <t>El Salvador</t>
  </si>
  <si>
    <t>Equatorial Guinea</t>
  </si>
  <si>
    <t>Guinée équatoriale</t>
  </si>
  <si>
    <t>Guinea Ecuatorial</t>
  </si>
  <si>
    <t>Eritrea</t>
  </si>
  <si>
    <t>Érythrée</t>
  </si>
  <si>
    <t>Ethiopia</t>
  </si>
  <si>
    <t>Éthiopie</t>
  </si>
  <si>
    <t>Etiopía</t>
  </si>
  <si>
    <t>Fiji</t>
  </si>
  <si>
    <t>Fidji</t>
  </si>
  <si>
    <t>French Guiana</t>
  </si>
  <si>
    <t>Guyane française</t>
  </si>
  <si>
    <t xml:space="preserve">	Guayana Francesa</t>
  </si>
  <si>
    <t>French Polynesia</t>
  </si>
  <si>
    <t>Polynésie française</t>
  </si>
  <si>
    <t>Polinesia Francesa</t>
  </si>
  <si>
    <t>Gabon</t>
  </si>
  <si>
    <t>Gabón</t>
  </si>
  <si>
    <t>Gambia</t>
  </si>
  <si>
    <t>Gambie</t>
  </si>
  <si>
    <t>Ghana</t>
  </si>
  <si>
    <t>Grenada</t>
  </si>
  <si>
    <t>Grenade</t>
  </si>
  <si>
    <t>Granada</t>
  </si>
  <si>
    <t>Guadeloupe</t>
  </si>
  <si>
    <t>Guadalupe</t>
  </si>
  <si>
    <t>Guatemala</t>
  </si>
  <si>
    <t>Guinea</t>
  </si>
  <si>
    <t>Guinée</t>
  </si>
  <si>
    <t>Guinea-Bissau</t>
  </si>
  <si>
    <t>Guinée-Bissau</t>
  </si>
  <si>
    <t>Guyana</t>
  </si>
  <si>
    <t>Haiti</t>
  </si>
  <si>
    <t>Haïti</t>
  </si>
  <si>
    <t>Haití</t>
  </si>
  <si>
    <t>Honduras</t>
  </si>
  <si>
    <t>India</t>
  </si>
  <si>
    <t>Inde</t>
  </si>
  <si>
    <t>Indonesia</t>
  </si>
  <si>
    <t>Indonésie</t>
  </si>
  <si>
    <t>Jamaica</t>
  </si>
  <si>
    <t>Jamaïque</t>
  </si>
  <si>
    <t>Kenya</t>
  </si>
  <si>
    <t>Kiribati</t>
  </si>
  <si>
    <t>Lao People's Democratic Republic</t>
  </si>
  <si>
    <t>République démocratique populaire lao</t>
  </si>
  <si>
    <t>República Democrática Popular Lao</t>
  </si>
  <si>
    <t>Lesotho</t>
  </si>
  <si>
    <t>Liberia</t>
  </si>
  <si>
    <t>Libéria</t>
  </si>
  <si>
    <t>Madagascar</t>
  </si>
  <si>
    <t>Malawi</t>
  </si>
  <si>
    <t>Malaysia</t>
  </si>
  <si>
    <t>Malaisie</t>
  </si>
  <si>
    <t>Malasia</t>
  </si>
  <si>
    <t>Maldives</t>
  </si>
  <si>
    <t>Maldivas</t>
  </si>
  <si>
    <t>Mali</t>
  </si>
  <si>
    <t>Malí</t>
  </si>
  <si>
    <t>Marshall Islands</t>
  </si>
  <si>
    <t>Îles Marshall</t>
  </si>
  <si>
    <t>Islas Marshall</t>
  </si>
  <si>
    <t>Martinique</t>
  </si>
  <si>
    <t>Martinica</t>
  </si>
  <si>
    <t>Mauritania</t>
  </si>
  <si>
    <t>Mauritanie</t>
  </si>
  <si>
    <t>Mauritius</t>
  </si>
  <si>
    <t>Maurice</t>
  </si>
  <si>
    <t>Mauricio</t>
  </si>
  <si>
    <t>Mayotte</t>
  </si>
  <si>
    <t>Mexico</t>
  </si>
  <si>
    <t>México</t>
  </si>
  <si>
    <t>Micronesia (Federated States of)</t>
  </si>
  <si>
    <t>Micronésie (États fédérés de)</t>
  </si>
  <si>
    <t>Micronesia (Estados Federados de)</t>
  </si>
  <si>
    <t>Montserrat</t>
  </si>
  <si>
    <t>Mozambique</t>
  </si>
  <si>
    <t>Myanmar</t>
  </si>
  <si>
    <t>Namibia</t>
  </si>
  <si>
    <t>Namibie</t>
  </si>
  <si>
    <t>Nauru</t>
  </si>
  <si>
    <t>New Caledonia</t>
  </si>
  <si>
    <t>Nouvelle-Calédonie</t>
  </si>
  <si>
    <t>Nueva Caledonia</t>
  </si>
  <si>
    <t>Nicaragua</t>
  </si>
  <si>
    <t>Niger</t>
  </si>
  <si>
    <t>Níger</t>
  </si>
  <si>
    <t>Nigeria</t>
  </si>
  <si>
    <t>Nigéria</t>
  </si>
  <si>
    <t>Niue</t>
  </si>
  <si>
    <t>Nioué</t>
  </si>
  <si>
    <t>Norfolk Island</t>
  </si>
  <si>
    <t xml:space="preserve">	Île Norfolk</t>
  </si>
  <si>
    <t>Isla Norfolk</t>
  </si>
  <si>
    <t>Northern Mariana Islands</t>
  </si>
  <si>
    <t>Îles Mariannes du Nord</t>
  </si>
  <si>
    <t>Islas Marianas del Norte</t>
  </si>
  <si>
    <t>Oman</t>
  </si>
  <si>
    <t>Omán</t>
  </si>
  <si>
    <t>Palau</t>
  </si>
  <si>
    <t>Palaos</t>
  </si>
  <si>
    <t>Panama</t>
  </si>
  <si>
    <t>Panamá</t>
  </si>
  <si>
    <t>Papua New Guinea</t>
  </si>
  <si>
    <t>Papouasie-Nouvelle-Guinée</t>
  </si>
  <si>
    <t>Papua Nueva Guinea</t>
  </si>
  <si>
    <t>Paraguay</t>
  </si>
  <si>
    <t>Peru</t>
  </si>
  <si>
    <t>Pérou</t>
  </si>
  <si>
    <t>Perú</t>
  </si>
  <si>
    <t>Philippines</t>
  </si>
  <si>
    <t>Filipinas</t>
  </si>
  <si>
    <t>Pitcairn</t>
  </si>
  <si>
    <t>Réunion</t>
  </si>
  <si>
    <t>Reunión</t>
  </si>
  <si>
    <t>Rwanda</t>
  </si>
  <si>
    <t>Saint Barthélemy</t>
  </si>
  <si>
    <t>Saint-Barthélemy</t>
  </si>
  <si>
    <t xml:space="preserve">	San Bartolomé</t>
  </si>
  <si>
    <t>Saint Kitts and Nevis</t>
  </si>
  <si>
    <t xml:space="preserve">	Saint-Kitts-et-Nevis</t>
  </si>
  <si>
    <t xml:space="preserve">	Saint Kitts y Nevis</t>
  </si>
  <si>
    <t>Saint Lucia</t>
  </si>
  <si>
    <t>Sainte-Lucie</t>
  </si>
  <si>
    <t>Santa Lucía</t>
  </si>
  <si>
    <t>Saint Martin (French part)</t>
  </si>
  <si>
    <t>Saint-Martin (partie française)</t>
  </si>
  <si>
    <t>San Martín (parte francesa)</t>
  </si>
  <si>
    <t>Saint Vincent and the Grenadines</t>
  </si>
  <si>
    <t>Saint-Vincent-et-les Grenadines</t>
  </si>
  <si>
    <t>San Vicente y las Granadinas</t>
  </si>
  <si>
    <t>Samoa</t>
  </si>
  <si>
    <t>Sao Tome and Principe</t>
  </si>
  <si>
    <t>Sao Tomé-et-Principe</t>
  </si>
  <si>
    <t>Santo Tomé y Príncipe</t>
  </si>
  <si>
    <t>Senegal</t>
  </si>
  <si>
    <t>Sénégal</t>
  </si>
  <si>
    <t>Seychelles</t>
  </si>
  <si>
    <t>Sierra Leone</t>
  </si>
  <si>
    <t>Sierra Leona</t>
  </si>
  <si>
    <t>Singapore</t>
  </si>
  <si>
    <t>Singapour</t>
  </si>
  <si>
    <t>Singapur</t>
  </si>
  <si>
    <t>Sint Maarten (Dutch part)</t>
  </si>
  <si>
    <t xml:space="preserve">	Sint Maarten (partie néerlandaise)</t>
  </si>
  <si>
    <t>Sint Maarten (parte de los Países Bajos)</t>
  </si>
  <si>
    <t>Solomon Islands</t>
  </si>
  <si>
    <t>Îles Salomon</t>
  </si>
  <si>
    <t xml:space="preserve">	Islas Salomón</t>
  </si>
  <si>
    <t>Somalia</t>
  </si>
  <si>
    <t>Somalie</t>
  </si>
  <si>
    <t>South Sudan</t>
  </si>
  <si>
    <t>Soudan du Sud</t>
  </si>
  <si>
    <t xml:space="preserve">	Sudán del Sur</t>
  </si>
  <si>
    <t>Sri Lanka</t>
  </si>
  <si>
    <t>Sudan</t>
  </si>
  <si>
    <t>Soudan</t>
  </si>
  <si>
    <t>Sudán</t>
  </si>
  <si>
    <t>Suriname</t>
  </si>
  <si>
    <t>Thailand</t>
  </si>
  <si>
    <t>Thaïlande</t>
  </si>
  <si>
    <t>Tailandia</t>
  </si>
  <si>
    <t>Timor-Leste</t>
  </si>
  <si>
    <t>Togo</t>
  </si>
  <si>
    <t>Tokelau</t>
  </si>
  <si>
    <t>Tokélaou</t>
  </si>
  <si>
    <t>Tonga</t>
  </si>
  <si>
    <t>Trinidad and Tobago</t>
  </si>
  <si>
    <t>Trinité-et-Tobago</t>
  </si>
  <si>
    <t>Trinidad y Tabago</t>
  </si>
  <si>
    <t>Turks and Caicos Islands</t>
  </si>
  <si>
    <t>Îles Turques-et-Caïques</t>
  </si>
  <si>
    <t>Islas Turcas y Caicos</t>
  </si>
  <si>
    <t>Tuvalu</t>
  </si>
  <si>
    <t>Uganda</t>
  </si>
  <si>
    <t>Ouganda</t>
  </si>
  <si>
    <t>United Republic of Tanzania</t>
  </si>
  <si>
    <t>République-Unie de Tanzanie</t>
  </si>
  <si>
    <t>República Unida de Tanzanía</t>
  </si>
  <si>
    <t>Vanuatu</t>
  </si>
  <si>
    <t>Venezuela (Bolivarian Republic of)</t>
  </si>
  <si>
    <t>Venezuela (République bolivarienne du)</t>
  </si>
  <si>
    <t>Venezuela (República Bolivariana de)</t>
  </si>
  <si>
    <t>Viet Nam</t>
  </si>
  <si>
    <t>Wake Island</t>
  </si>
  <si>
    <t>Îles Wake</t>
  </si>
  <si>
    <t>Isla Wake</t>
  </si>
  <si>
    <t>Wallis and Futuna Islands</t>
  </si>
  <si>
    <t>Îles Wallis-et-Futuna</t>
  </si>
  <si>
    <t>Islas Wallis y Futuna</t>
  </si>
  <si>
    <t>Yemen</t>
  </si>
  <si>
    <t>Yémen</t>
  </si>
  <si>
    <t>Zambia</t>
  </si>
  <si>
    <t>Zambie</t>
  </si>
  <si>
    <t>Zimbabwe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</si>
</sst>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158" x14ac:knownFonts="1">
    <font>
      <sz val="10"/>
      <name val="Courie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8"/>
      <name val="Univers"/>
      <family val="2"/>
    </font>
    <font>
      <b/>
      <sz val="10"/>
      <name val="Univers"/>
      <family val="2"/>
    </font>
    <font>
      <sz val="10"/>
      <name val="Univers"/>
      <family val="2"/>
    </font>
    <font>
      <sz val="10"/>
      <color indexed="12"/>
      <name val="Univers"/>
      <family val="2"/>
    </font>
    <font>
      <b/>
      <sz val="12"/>
      <name val="Univers"/>
      <family val="2"/>
    </font>
    <font>
      <b/>
      <sz val="10"/>
      <color indexed="12"/>
      <name val="Univers"/>
      <family val="2"/>
    </font>
    <font>
      <sz val="12"/>
      <name val="Univers"/>
      <family val="2"/>
    </font>
    <font>
      <sz val="10"/>
      <name val="Courier"/>
      <family val="3"/>
    </font>
    <font>
      <b/>
      <sz val="12"/>
      <color indexed="12"/>
      <name val="Univers"/>
      <family val="2"/>
    </font>
    <font>
      <b/>
      <sz val="24"/>
      <name val="Univers"/>
      <family val="2"/>
    </font>
    <font>
      <sz val="24"/>
      <name val="Courier"/>
      <family val="3"/>
    </font>
    <font>
      <b/>
      <sz val="10"/>
      <name val="Courier"/>
      <family val="3"/>
    </font>
    <font>
      <sz val="11"/>
      <name val="Univers"/>
      <family val="2"/>
    </font>
    <font>
      <b/>
      <sz val="11"/>
      <name val="Univers"/>
      <family val="2"/>
    </font>
    <font>
      <b/>
      <u/>
      <sz val="11"/>
      <name val="Univers"/>
      <family val="2"/>
    </font>
    <font>
      <vertAlign val="superscript"/>
      <sz val="11"/>
      <name val="Univers"/>
      <family val="2"/>
    </font>
    <font>
      <b/>
      <sz val="11"/>
      <name val="Courier"/>
      <family val="3"/>
    </font>
    <font>
      <sz val="10"/>
      <color indexed="9"/>
      <name val="Univers"/>
      <family val="2"/>
    </font>
    <font>
      <b/>
      <sz val="14"/>
      <color indexed="12"/>
      <name val="Univers"/>
      <family val="2"/>
    </font>
    <font>
      <b/>
      <sz val="14"/>
      <name val="Univers"/>
      <family val="2"/>
    </font>
    <font>
      <b/>
      <u/>
      <sz val="10"/>
      <name val="Univers"/>
      <family val="2"/>
    </font>
    <font>
      <sz val="12"/>
      <color indexed="12"/>
      <name val="Univers"/>
      <family val="2"/>
    </font>
    <font>
      <vertAlign val="superscript"/>
      <sz val="10"/>
      <name val="Univers"/>
      <family val="2"/>
    </font>
    <font>
      <u/>
      <sz val="12"/>
      <color indexed="12"/>
      <name val="Univers"/>
      <family val="2"/>
    </font>
    <font>
      <b/>
      <sz val="18"/>
      <color indexed="12"/>
      <name val="Univers"/>
      <family val="2"/>
    </font>
    <font>
      <sz val="11"/>
      <name val="Courier"/>
      <family val="3"/>
    </font>
    <font>
      <b/>
      <u/>
      <sz val="12"/>
      <name val="Univers"/>
      <family val="2"/>
    </font>
    <font>
      <sz val="8"/>
      <name val="Courier"/>
      <family val="3"/>
    </font>
    <font>
      <vertAlign val="superscript"/>
      <sz val="12"/>
      <name val="Univers"/>
      <family val="2"/>
    </font>
    <font>
      <b/>
      <sz val="10"/>
      <color indexed="10"/>
      <name val="Univers"/>
      <family val="2"/>
    </font>
    <font>
      <b/>
      <sz val="11"/>
      <color indexed="10"/>
      <name val="Univers"/>
      <family val="2"/>
    </font>
    <font>
      <sz val="14"/>
      <color indexed="12"/>
      <name val="Univers"/>
      <family val="2"/>
    </font>
    <font>
      <sz val="14"/>
      <color indexed="12"/>
      <name val="Courier"/>
      <family val="3"/>
    </font>
    <font>
      <sz val="10"/>
      <name val="Tahoma"/>
      <family val="2"/>
    </font>
    <font>
      <sz val="25"/>
      <name val="Univers"/>
      <family val="2"/>
    </font>
    <font>
      <b/>
      <sz val="20"/>
      <name val="Univers"/>
      <family val="2"/>
    </font>
    <font>
      <b/>
      <sz val="22"/>
      <name val="Univers"/>
      <family val="2"/>
    </font>
    <font>
      <b/>
      <sz val="22"/>
      <name val="Arial"/>
      <family val="2"/>
    </font>
    <font>
      <sz val="20"/>
      <name val="Arial"/>
      <family val="2"/>
    </font>
    <font>
      <b/>
      <sz val="24"/>
      <name val="Arial"/>
      <family val="2"/>
    </font>
    <font>
      <sz val="11"/>
      <name val="Arial"/>
      <family val="2"/>
    </font>
    <font>
      <b/>
      <sz val="16"/>
      <color indexed="10"/>
      <name val="Univers"/>
      <family val="2"/>
    </font>
    <font>
      <sz val="12"/>
      <color indexed="10"/>
      <name val="Univers"/>
      <family val="2"/>
    </font>
    <font>
      <sz val="24"/>
      <name val="Arial"/>
      <family val="2"/>
    </font>
    <font>
      <sz val="12"/>
      <name val="Arial"/>
      <family val="2"/>
    </font>
    <font>
      <sz val="14"/>
      <name val="Arial"/>
      <family val="2"/>
    </font>
    <font>
      <b/>
      <sz val="12"/>
      <name val="Arial"/>
      <family val="2"/>
    </font>
    <font>
      <b/>
      <sz val="16"/>
      <name val="Univers"/>
      <family val="2"/>
    </font>
    <font>
      <b/>
      <sz val="16"/>
      <name val="Arial"/>
      <family val="2"/>
    </font>
    <font>
      <sz val="12"/>
      <color indexed="57"/>
      <name val="Univers"/>
      <family val="2"/>
    </font>
    <font>
      <sz val="14"/>
      <name val="Univers"/>
      <family val="2"/>
    </font>
    <font>
      <sz val="32"/>
      <name val="Univers"/>
      <family val="2"/>
    </font>
    <font>
      <sz val="8"/>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ahoma"/>
      <family val="2"/>
    </font>
    <font>
      <b/>
      <sz val="16"/>
      <color indexed="12"/>
      <name val="Arial"/>
      <family val="2"/>
    </font>
    <font>
      <b/>
      <sz val="10"/>
      <name val="Arial"/>
      <family val="2"/>
    </font>
    <font>
      <i/>
      <sz val="10"/>
      <name val="Arial"/>
      <family val="2"/>
    </font>
    <font>
      <b/>
      <sz val="8"/>
      <color indexed="81"/>
      <name val="Tahoma"/>
      <family val="2"/>
    </font>
    <font>
      <sz val="8"/>
      <color indexed="81"/>
      <name val="Tahoma"/>
      <family val="2"/>
    </font>
    <font>
      <b/>
      <sz val="10"/>
      <color rgb="FF00B050"/>
      <name val="Arial"/>
      <family val="2"/>
    </font>
    <font>
      <b/>
      <sz val="10"/>
      <color indexed="9"/>
      <name val="Univers"/>
      <family val="2"/>
    </font>
    <font>
      <u/>
      <sz val="12"/>
      <name val="Univers"/>
      <family val="2"/>
    </font>
    <font>
      <sz val="12"/>
      <color rgb="FFFF0000"/>
      <name val="Univers"/>
      <family val="2"/>
    </font>
    <font>
      <b/>
      <i/>
      <sz val="10"/>
      <name val="Univers"/>
      <family val="2"/>
    </font>
    <font>
      <b/>
      <sz val="12"/>
      <color indexed="9"/>
      <name val="Univers"/>
      <family val="2"/>
    </font>
    <font>
      <b/>
      <i/>
      <sz val="12"/>
      <name val="Univers"/>
      <family val="2"/>
    </font>
    <font>
      <b/>
      <sz val="11"/>
      <color rgb="FFFF0000"/>
      <name val="Univers"/>
      <family val="2"/>
    </font>
    <font>
      <i/>
      <sz val="11"/>
      <name val="Univers"/>
      <family val="2"/>
    </font>
    <font>
      <b/>
      <sz val="32"/>
      <name val="Univers"/>
      <family val="2"/>
    </font>
    <font>
      <sz val="11"/>
      <color rgb="FFFF0000"/>
      <name val="Univers"/>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FF0000"/>
      <name val="Univers"/>
      <family val="2"/>
    </font>
    <font>
      <sz val="14"/>
      <color rgb="FFFF0000"/>
      <name val="Univers"/>
      <family val="2"/>
    </font>
    <font>
      <b/>
      <sz val="12"/>
      <color rgb="FFFF0000"/>
      <name val="Univers"/>
      <family val="2"/>
    </font>
    <font>
      <b/>
      <sz val="11"/>
      <color theme="1"/>
      <name val="Univers"/>
      <family val="2"/>
    </font>
    <font>
      <b/>
      <sz val="10"/>
      <name val="Courier"/>
      <family val="1"/>
    </font>
    <font>
      <sz val="10"/>
      <color indexed="8"/>
      <name val="Arial"/>
      <family val="2"/>
    </font>
    <font>
      <b/>
      <sz val="11"/>
      <name val="Calibri"/>
      <family val="2"/>
    </font>
    <font>
      <sz val="11"/>
      <color theme="1"/>
      <name val="Calibri"/>
      <family val="2"/>
    </font>
    <font>
      <sz val="11"/>
      <name val="Calibri"/>
      <family val="2"/>
    </font>
    <font>
      <sz val="11"/>
      <color rgb="FFFF0000"/>
      <name val="Calibri"/>
      <family val="2"/>
    </font>
    <font>
      <b/>
      <sz val="9"/>
      <name val="Univers"/>
      <family val="2"/>
    </font>
    <font>
      <sz val="9"/>
      <name val="Univers"/>
      <family val="2"/>
    </font>
    <font>
      <vertAlign val="superscript"/>
      <sz val="8"/>
      <name val="Univers"/>
      <family val="2"/>
    </font>
    <font>
      <sz val="9"/>
      <name val="Courier"/>
      <family val="1"/>
    </font>
    <font>
      <b/>
      <sz val="14"/>
      <color rgb="FFFF0000"/>
      <name val="Univers"/>
      <family val="2"/>
    </font>
    <font>
      <b/>
      <sz val="11"/>
      <color rgb="FF0070C0"/>
      <name val="Univers"/>
      <family val="2"/>
    </font>
    <font>
      <vertAlign val="superscript"/>
      <sz val="10"/>
      <color rgb="FFFF0000"/>
      <name val="Univers"/>
      <family val="2"/>
    </font>
    <font>
      <b/>
      <vertAlign val="superscript"/>
      <sz val="10"/>
      <color rgb="FFFF0000"/>
      <name val="Univers"/>
      <family val="2"/>
    </font>
    <font>
      <u/>
      <sz val="10"/>
      <color theme="10"/>
      <name val="Courier"/>
      <family val="1"/>
    </font>
    <font>
      <sz val="10"/>
      <color rgb="FF000000"/>
      <name val="Univers"/>
      <family val="2"/>
    </font>
    <font>
      <b/>
      <vertAlign val="superscript"/>
      <sz val="11"/>
      <name val="Univers"/>
      <family val="2"/>
    </font>
    <font>
      <sz val="12"/>
      <color rgb="FF0070C0"/>
      <name val="Univers"/>
      <family val="2"/>
    </font>
    <font>
      <b/>
      <vertAlign val="superscript"/>
      <sz val="11"/>
      <color rgb="FFFF0000"/>
      <name val="Univers"/>
      <family val="2"/>
    </font>
    <font>
      <b/>
      <vertAlign val="superscript"/>
      <sz val="8"/>
      <name val="Univers"/>
      <family val="2"/>
    </font>
    <font>
      <sz val="12"/>
      <color theme="1"/>
      <name val="Univers"/>
      <family val="2"/>
    </font>
    <font>
      <b/>
      <vertAlign val="superscript"/>
      <sz val="10"/>
      <name val="Univers"/>
      <family val="2"/>
    </font>
    <font>
      <vertAlign val="superscript"/>
      <sz val="12"/>
      <color theme="1"/>
      <name val="Univers"/>
      <family val="2"/>
    </font>
    <font>
      <sz val="10"/>
      <color indexed="8"/>
      <name val="Arial"/>
      <family val="2"/>
    </font>
    <font>
      <sz val="12"/>
      <name val="Arial Narrow"/>
      <family val="2"/>
    </font>
    <font>
      <b/>
      <sz val="12"/>
      <name val="Arial Narrow"/>
      <family val="2"/>
    </font>
    <font>
      <b/>
      <sz val="20"/>
      <name val="Arial Narrow"/>
      <family val="2"/>
    </font>
    <font>
      <sz val="20"/>
      <name val="Arial Narrow"/>
      <family val="2"/>
    </font>
    <font>
      <sz val="20"/>
      <name val="Courier"/>
      <family val="1"/>
    </font>
    <font>
      <b/>
      <sz val="14"/>
      <color indexed="12"/>
      <name val="Arial Narrow"/>
      <family val="2"/>
    </font>
    <font>
      <b/>
      <sz val="12"/>
      <color indexed="10"/>
      <name val="Arial Narrow"/>
      <family val="2"/>
    </font>
    <font>
      <sz val="10"/>
      <name val="Arial Narrow"/>
      <family val="2"/>
    </font>
    <font>
      <b/>
      <sz val="10"/>
      <color rgb="FFFF0000"/>
      <name val="Arial Narrow"/>
      <family val="2"/>
    </font>
    <font>
      <b/>
      <sz val="10"/>
      <name val="Arial Narrow"/>
      <family val="2"/>
    </font>
    <font>
      <b/>
      <vertAlign val="superscript"/>
      <sz val="12"/>
      <name val="Arial Narrow"/>
      <family val="2"/>
    </font>
    <font>
      <sz val="11"/>
      <name val="Arial Narrow"/>
      <family val="2"/>
    </font>
    <font>
      <vertAlign val="superscript"/>
      <sz val="11"/>
      <name val="Arial Narrow"/>
      <family val="2"/>
    </font>
    <font>
      <b/>
      <sz val="11"/>
      <name val="Arial Narrow"/>
      <family val="2"/>
    </font>
    <font>
      <sz val="11"/>
      <color rgb="FFFF0000"/>
      <name val="Arial Narrow"/>
      <family val="2"/>
    </font>
    <font>
      <sz val="11"/>
      <color rgb="FF000000"/>
      <name val="Arial Narrow"/>
      <family val="2"/>
    </font>
    <font>
      <vertAlign val="superscript"/>
      <sz val="12"/>
      <name val="Arial Narrow"/>
      <family val="2"/>
    </font>
    <font>
      <sz val="18"/>
      <name val="Calibri"/>
      <family val="2"/>
      <scheme val="minor"/>
    </font>
    <font>
      <b/>
      <sz val="15"/>
      <name val="Univers"/>
      <family val="2"/>
    </font>
    <font>
      <u/>
      <sz val="10"/>
      <color theme="10"/>
      <name val="Calibri"/>
      <family val="2"/>
      <scheme val="minor"/>
    </font>
  </fonts>
  <fills count="7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22"/>
        <bgColor indexed="0"/>
      </patternFill>
    </fill>
    <fill>
      <patternFill patternType="solid">
        <fgColor rgb="FFCCFFFF"/>
        <bgColor indexed="64"/>
      </patternFill>
    </fill>
    <fill>
      <patternFill patternType="solid">
        <fgColor theme="8"/>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indexed="52"/>
        <bgColor indexed="64"/>
      </patternFill>
    </fill>
    <fill>
      <patternFill patternType="solid">
        <fgColor indexed="13"/>
        <bgColor indexed="64"/>
      </patternFill>
    </fill>
    <fill>
      <patternFill patternType="solid">
        <fgColor indexed="10"/>
        <bgColor indexed="64"/>
      </patternFill>
    </fill>
    <fill>
      <patternFill patternType="solid">
        <fgColor indexed="17"/>
        <bgColor indexed="64"/>
      </patternFill>
    </fill>
  </fills>
  <borders count="1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ck">
        <color indexed="64"/>
      </left>
      <right/>
      <top/>
      <bottom/>
      <diagonal/>
    </border>
    <border>
      <left style="thick">
        <color indexed="64"/>
      </left>
      <right/>
      <top/>
      <bottom style="thick">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diagonal/>
    </border>
    <border>
      <left style="medium">
        <color indexed="64"/>
      </left>
      <right/>
      <top/>
      <bottom style="thin">
        <color indexed="64"/>
      </bottom>
      <diagonal/>
    </border>
    <border>
      <left style="thick">
        <color indexed="64"/>
      </left>
      <right/>
      <top style="thick">
        <color indexed="64"/>
      </top>
      <bottom/>
      <diagonal/>
    </border>
    <border>
      <left/>
      <right/>
      <top style="thick">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57"/>
      </bottom>
      <diagonal/>
    </border>
    <border>
      <left style="thin">
        <color indexed="64"/>
      </left>
      <right style="thin">
        <color indexed="64"/>
      </right>
      <top/>
      <bottom style="thin">
        <color indexed="57"/>
      </bottom>
      <diagonal/>
    </border>
    <border>
      <left style="medium">
        <color indexed="64"/>
      </left>
      <right/>
      <top style="thin">
        <color indexed="64"/>
      </top>
      <bottom style="thin">
        <color indexed="64"/>
      </bottom>
      <diagonal/>
    </border>
    <border>
      <left/>
      <right style="thick">
        <color indexed="64"/>
      </right>
      <top/>
      <bottom/>
      <diagonal/>
    </border>
    <border>
      <left style="thin">
        <color indexed="64"/>
      </left>
      <right style="thin">
        <color indexed="64"/>
      </right>
      <top style="thin">
        <color indexed="57"/>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thick">
        <color indexed="64"/>
      </right>
      <top style="thick">
        <color indexed="64"/>
      </top>
      <bottom style="medium">
        <color indexed="64"/>
      </bottom>
      <diagonal/>
    </border>
    <border>
      <left/>
      <right style="thick">
        <color indexed="64"/>
      </right>
      <top style="thick">
        <color indexed="64"/>
      </top>
      <bottom/>
      <diagonal/>
    </border>
    <border>
      <left/>
      <right style="thick">
        <color indexed="64"/>
      </right>
      <top style="medium">
        <color indexed="64"/>
      </top>
      <bottom/>
      <diagonal/>
    </border>
    <border>
      <left style="thick">
        <color indexed="64"/>
      </left>
      <right style="thin">
        <color indexed="22"/>
      </right>
      <top/>
      <bottom style="thin">
        <color indexed="22"/>
      </bottom>
      <diagonal/>
    </border>
    <border>
      <left style="thin">
        <color indexed="22"/>
      </left>
      <right style="thin">
        <color indexed="22"/>
      </right>
      <top/>
      <bottom style="thin">
        <color indexed="22"/>
      </bottom>
      <diagonal/>
    </border>
    <border>
      <left style="thick">
        <color indexed="64"/>
      </left>
      <right style="thin">
        <color indexed="22"/>
      </right>
      <top style="thin">
        <color indexed="22"/>
      </top>
      <bottom style="thin">
        <color indexed="22"/>
      </bottom>
      <diagonal/>
    </border>
    <border>
      <left/>
      <right style="thick">
        <color indexed="64"/>
      </right>
      <top/>
      <bottom style="thick">
        <color indexed="64"/>
      </bottom>
      <diagonal/>
    </border>
    <border>
      <left style="thick">
        <color indexed="64"/>
      </left>
      <right/>
      <top style="medium">
        <color indexed="64"/>
      </top>
      <bottom/>
      <diagonal/>
    </border>
    <border>
      <left/>
      <right/>
      <top/>
      <bottom style="thick">
        <color indexed="64"/>
      </bottom>
      <diagonal/>
    </border>
    <border>
      <left style="thick">
        <color indexed="64"/>
      </left>
      <right/>
      <top style="thick">
        <color indexed="64"/>
      </top>
      <bottom style="thin">
        <color indexed="22"/>
      </bottom>
      <diagonal/>
    </border>
    <border>
      <left/>
      <right style="thick">
        <color indexed="64"/>
      </right>
      <top style="thick">
        <color indexed="64"/>
      </top>
      <bottom style="thin">
        <color indexed="22"/>
      </bottom>
      <diagonal/>
    </border>
    <border>
      <left style="thick">
        <color indexed="64"/>
      </left>
      <right/>
      <top style="thin">
        <color indexed="22"/>
      </top>
      <bottom/>
      <diagonal/>
    </border>
    <border>
      <left/>
      <right style="thick">
        <color indexed="64"/>
      </right>
      <top style="thin">
        <color indexed="22"/>
      </top>
      <bottom/>
      <diagonal/>
    </border>
    <border>
      <left style="thick">
        <color indexed="64"/>
      </left>
      <right/>
      <top/>
      <bottom style="thin">
        <color indexed="22"/>
      </bottom>
      <diagonal/>
    </border>
    <border>
      <left/>
      <right style="thick">
        <color indexed="64"/>
      </right>
      <top/>
      <bottom style="thin">
        <color indexed="22"/>
      </bottom>
      <diagonal/>
    </border>
    <border>
      <left style="thin">
        <color indexed="22"/>
      </left>
      <right style="thick">
        <color indexed="64"/>
      </right>
      <top/>
      <bottom style="thin">
        <color indexed="22"/>
      </bottom>
      <diagonal/>
    </border>
    <border>
      <left style="thick">
        <color indexed="64"/>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style="thick">
        <color indexed="64"/>
      </right>
      <top style="thin">
        <color indexed="22"/>
      </top>
      <bottom/>
      <diagonal/>
    </border>
    <border>
      <left style="thick">
        <color indexed="64"/>
      </left>
      <right style="thin">
        <color indexed="22"/>
      </right>
      <top/>
      <bottom/>
      <diagonal/>
    </border>
    <border>
      <left style="thin">
        <color indexed="22"/>
      </left>
      <right style="thin">
        <color indexed="22"/>
      </right>
      <top/>
      <bottom/>
      <diagonal/>
    </border>
    <border>
      <left style="thin">
        <color indexed="22"/>
      </left>
      <right style="thick">
        <color indexed="64"/>
      </right>
      <top/>
      <bottom/>
      <diagonal/>
    </border>
    <border>
      <left style="thick">
        <color indexed="64"/>
      </left>
      <right style="thin">
        <color indexed="22"/>
      </right>
      <top style="thin">
        <color indexed="22"/>
      </top>
      <bottom style="thick">
        <color indexed="64"/>
      </bottom>
      <diagonal/>
    </border>
    <border>
      <left style="thin">
        <color indexed="22"/>
      </left>
      <right style="thin">
        <color indexed="22"/>
      </right>
      <top style="thin">
        <color indexed="22"/>
      </top>
      <bottom style="thick">
        <color indexed="64"/>
      </bottom>
      <diagonal/>
    </border>
    <border>
      <left style="thin">
        <color indexed="22"/>
      </left>
      <right style="thick">
        <color indexed="64"/>
      </right>
      <top style="thin">
        <color indexed="22"/>
      </top>
      <bottom style="thick">
        <color indexed="64"/>
      </bottom>
      <diagonal/>
    </border>
    <border>
      <left style="thin">
        <color indexed="22"/>
      </left>
      <right style="thick">
        <color indexed="64"/>
      </right>
      <top style="thin">
        <color indexed="22"/>
      </top>
      <bottom style="thin">
        <color indexed="22"/>
      </bottom>
      <diagonal/>
    </border>
    <border>
      <left style="thick">
        <color indexed="64"/>
      </left>
      <right style="thin">
        <color indexed="22"/>
      </right>
      <top/>
      <bottom style="thick">
        <color indexed="64"/>
      </bottom>
      <diagonal/>
    </border>
    <border>
      <left style="thin">
        <color indexed="22"/>
      </left>
      <right style="thin">
        <color indexed="22"/>
      </right>
      <top/>
      <bottom style="thick">
        <color indexed="64"/>
      </bottom>
      <diagonal/>
    </border>
    <border>
      <left style="thick">
        <color indexed="64"/>
      </left>
      <right style="thin">
        <color indexed="22"/>
      </right>
      <top style="thick">
        <color indexed="64"/>
      </top>
      <bottom/>
      <diagonal/>
    </border>
    <border>
      <left style="thin">
        <color indexed="22"/>
      </left>
      <right style="thin">
        <color indexed="22"/>
      </right>
      <top style="thick">
        <color indexed="64"/>
      </top>
      <bottom/>
      <diagonal/>
    </border>
    <border>
      <left style="thin">
        <color indexed="22"/>
      </left>
      <right style="thick">
        <color indexed="64"/>
      </right>
      <top style="thick">
        <color indexed="64"/>
      </top>
      <bottom/>
      <diagonal/>
    </border>
    <border>
      <left style="thin">
        <color indexed="22"/>
      </left>
      <right style="thick">
        <color indexed="64"/>
      </right>
      <top/>
      <bottom style="thick">
        <color indexed="64"/>
      </bottom>
      <diagonal/>
    </border>
    <border>
      <left style="thick">
        <color indexed="64"/>
      </left>
      <right style="thin">
        <color indexed="22"/>
      </right>
      <top style="thick">
        <color indexed="64"/>
      </top>
      <bottom style="thin">
        <color indexed="22"/>
      </bottom>
      <diagonal/>
    </border>
    <border>
      <left/>
      <right style="thick">
        <color indexed="64"/>
      </right>
      <top style="thin">
        <color indexed="22"/>
      </top>
      <bottom style="thick">
        <color indexed="64"/>
      </bottom>
      <diagonal/>
    </border>
    <border>
      <left/>
      <right style="thick">
        <color indexed="64"/>
      </right>
      <top style="thin">
        <color indexed="22"/>
      </top>
      <bottom style="thin">
        <color indexed="22"/>
      </bottom>
      <diagonal/>
    </border>
    <border>
      <left style="thin">
        <color indexed="64"/>
      </left>
      <right style="medium">
        <color indexed="64"/>
      </right>
      <top style="medium">
        <color indexed="64"/>
      </top>
      <bottom/>
      <diagonal/>
    </border>
    <border>
      <left style="thick">
        <color indexed="64"/>
      </left>
      <right style="thin">
        <color indexed="22"/>
      </right>
      <top style="thin">
        <color indexed="22"/>
      </top>
      <bottom style="medium">
        <color indexed="64"/>
      </bottom>
      <diagonal/>
    </border>
    <border>
      <left style="thin">
        <color indexed="22"/>
      </left>
      <right style="thick">
        <color indexed="64"/>
      </right>
      <top/>
      <bottom style="medium">
        <color indexed="64"/>
      </bottom>
      <diagonal/>
    </border>
    <border>
      <left/>
      <right style="thin">
        <color indexed="22"/>
      </right>
      <top/>
      <bottom style="thick">
        <color indexed="64"/>
      </bottom>
      <diagonal/>
    </border>
    <border>
      <left style="thick">
        <color indexed="64"/>
      </left>
      <right style="thick">
        <color indexed="64"/>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s>
  <cellStyleXfs count="114">
    <xf numFmtId="0" fontId="0" fillId="0" borderId="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5" borderId="0" applyNumberFormat="0" applyBorder="0" applyAlignment="0" applyProtection="0"/>
    <xf numFmtId="0" fontId="60" fillId="8" borderId="0" applyNumberFormat="0" applyBorder="0" applyAlignment="0" applyProtection="0"/>
    <xf numFmtId="0" fontId="60" fillId="11" borderId="0" applyNumberFormat="0" applyBorder="0" applyAlignment="0" applyProtection="0"/>
    <xf numFmtId="0" fontId="61" fillId="12"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19" borderId="0" applyNumberFormat="0" applyBorder="0" applyAlignment="0" applyProtection="0"/>
    <xf numFmtId="0" fontId="62" fillId="3" borderId="0" applyNumberFormat="0" applyBorder="0" applyAlignment="0" applyProtection="0"/>
    <xf numFmtId="0" fontId="63" fillId="20" borderId="1" applyNumberFormat="0" applyAlignment="0" applyProtection="0"/>
    <xf numFmtId="0" fontId="64" fillId="21" borderId="2" applyNumberFormat="0" applyAlignment="0" applyProtection="0"/>
    <xf numFmtId="0" fontId="65" fillId="0" borderId="0" applyNumberFormat="0" applyFill="0" applyBorder="0" applyAlignment="0" applyProtection="0"/>
    <xf numFmtId="0" fontId="66" fillId="4"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7" borderId="1" applyNumberFormat="0" applyAlignment="0" applyProtection="0"/>
    <xf numFmtId="0" fontId="71" fillId="0" borderId="6" applyNumberFormat="0" applyFill="0" applyAlignment="0" applyProtection="0"/>
    <xf numFmtId="0" fontId="72" fillId="22" borderId="0" applyNumberFormat="0" applyBorder="0" applyAlignment="0" applyProtection="0"/>
    <xf numFmtId="0" fontId="77" fillId="0" borderId="0"/>
    <xf numFmtId="0" fontId="5" fillId="0" borderId="0"/>
    <xf numFmtId="0" fontId="5" fillId="0" borderId="0"/>
    <xf numFmtId="0" fontId="14" fillId="0" borderId="0"/>
    <xf numFmtId="0" fontId="14" fillId="0" borderId="0"/>
    <xf numFmtId="0" fontId="14" fillId="0" borderId="0"/>
    <xf numFmtId="0" fontId="14" fillId="23" borderId="7" applyNumberFormat="0" applyFont="0" applyAlignment="0" applyProtection="0"/>
    <xf numFmtId="0" fontId="73" fillId="20" borderId="8" applyNumberFormat="0" applyAlignment="0" applyProtection="0"/>
    <xf numFmtId="9" fontId="6"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0" fontId="4" fillId="0" borderId="0"/>
    <xf numFmtId="0" fontId="94" fillId="0" borderId="0" applyNumberFormat="0" applyFill="0" applyBorder="0" applyAlignment="0" applyProtection="0"/>
    <xf numFmtId="0" fontId="95" fillId="0" borderId="76" applyNumberFormat="0" applyFill="0" applyAlignment="0" applyProtection="0"/>
    <xf numFmtId="0" fontId="96" fillId="0" borderId="77" applyNumberFormat="0" applyFill="0" applyAlignment="0" applyProtection="0"/>
    <xf numFmtId="0" fontId="97" fillId="0" borderId="78" applyNumberFormat="0" applyFill="0" applyAlignment="0" applyProtection="0"/>
    <xf numFmtId="0" fontId="97" fillId="0" borderId="0" applyNumberFormat="0" applyFill="0" applyBorder="0" applyAlignment="0" applyProtection="0"/>
    <xf numFmtId="0" fontId="98" fillId="32" borderId="0" applyNumberFormat="0" applyBorder="0" applyAlignment="0" applyProtection="0"/>
    <xf numFmtId="0" fontId="99" fillId="33" borderId="0" applyNumberFormat="0" applyBorder="0" applyAlignment="0" applyProtection="0"/>
    <xf numFmtId="0" fontId="100" fillId="34" borderId="0" applyNumberFormat="0" applyBorder="0" applyAlignment="0" applyProtection="0"/>
    <xf numFmtId="0" fontId="101" fillId="35" borderId="79" applyNumberFormat="0" applyAlignment="0" applyProtection="0"/>
    <xf numFmtId="0" fontId="102" fillId="36" borderId="80" applyNumberFormat="0" applyAlignment="0" applyProtection="0"/>
    <xf numFmtId="0" fontId="103" fillId="36" borderId="79" applyNumberFormat="0" applyAlignment="0" applyProtection="0"/>
    <xf numFmtId="0" fontId="104" fillId="0" borderId="81" applyNumberFormat="0" applyFill="0" applyAlignment="0" applyProtection="0"/>
    <xf numFmtId="0" fontId="105" fillId="37" borderId="82" applyNumberFormat="0" applyAlignment="0" applyProtection="0"/>
    <xf numFmtId="0" fontId="106" fillId="0" borderId="0" applyNumberFormat="0" applyFill="0" applyBorder="0" applyAlignment="0" applyProtection="0"/>
    <xf numFmtId="0" fontId="4" fillId="38" borderId="83" applyNumberFormat="0" applyFont="0" applyAlignment="0" applyProtection="0"/>
    <xf numFmtId="0" fontId="107" fillId="0" borderId="0" applyNumberFormat="0" applyFill="0" applyBorder="0" applyAlignment="0" applyProtection="0"/>
    <xf numFmtId="0" fontId="108" fillId="0" borderId="84" applyNumberFormat="0" applyFill="0" applyAlignment="0" applyProtection="0"/>
    <xf numFmtId="0" fontId="109"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109" fillId="42" borderId="0" applyNumberFormat="0" applyBorder="0" applyAlignment="0" applyProtection="0"/>
    <xf numFmtId="0" fontId="109" fillId="43"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109" fillId="46" borderId="0" applyNumberFormat="0" applyBorder="0" applyAlignment="0" applyProtection="0"/>
    <xf numFmtId="0" fontId="109" fillId="47"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109" fillId="50" borderId="0" applyNumberFormat="0" applyBorder="0" applyAlignment="0" applyProtection="0"/>
    <xf numFmtId="0" fontId="109" fillId="51"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109" fillId="54" borderId="0" applyNumberFormat="0" applyBorder="0" applyAlignment="0" applyProtection="0"/>
    <xf numFmtId="0" fontId="109" fillId="55" borderId="0" applyNumberFormat="0" applyBorder="0" applyAlignment="0" applyProtection="0"/>
    <xf numFmtId="0" fontId="4" fillId="56" borderId="0" applyNumberFormat="0" applyBorder="0" applyAlignment="0" applyProtection="0"/>
    <xf numFmtId="0" fontId="4" fillId="57" borderId="0" applyNumberFormat="0" applyBorder="0" applyAlignment="0" applyProtection="0"/>
    <xf numFmtId="0" fontId="109" fillId="58" borderId="0" applyNumberFormat="0" applyBorder="0" applyAlignment="0" applyProtection="0"/>
    <xf numFmtId="0" fontId="109" fillId="59"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0" fontId="109" fillId="62" borderId="0" applyNumberFormat="0" applyBorder="0" applyAlignment="0" applyProtection="0"/>
    <xf numFmtId="0" fontId="3" fillId="0" borderId="0"/>
    <xf numFmtId="0" fontId="5" fillId="0" borderId="0"/>
    <xf numFmtId="0" fontId="115" fillId="0" borderId="0"/>
    <xf numFmtId="0" fontId="115" fillId="0" borderId="0"/>
    <xf numFmtId="0" fontId="128" fillId="0" borderId="0" applyNumberFormat="0" applyFill="0" applyBorder="0" applyAlignment="0" applyProtection="0"/>
    <xf numFmtId="0" fontId="14" fillId="0" borderId="0"/>
    <xf numFmtId="0" fontId="40" fillId="0" borderId="0"/>
    <xf numFmtId="0" fontId="2" fillId="0" borderId="0"/>
    <xf numFmtId="0" fontId="2" fillId="38" borderId="83" applyNumberFormat="0" applyFont="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56" borderId="0" applyNumberFormat="0" applyBorder="0" applyAlignment="0" applyProtection="0"/>
    <xf numFmtId="0" fontId="2" fillId="57" borderId="0" applyNumberFormat="0" applyBorder="0" applyAlignment="0" applyProtection="0"/>
    <xf numFmtId="0" fontId="2" fillId="60" borderId="0" applyNumberFormat="0" applyBorder="0" applyAlignment="0" applyProtection="0"/>
    <xf numFmtId="0" fontId="2" fillId="61" borderId="0" applyNumberFormat="0" applyBorder="0" applyAlignment="0" applyProtection="0"/>
    <xf numFmtId="0" fontId="2" fillId="0" borderId="0"/>
    <xf numFmtId="0" fontId="137" fillId="0" borderId="0"/>
  </cellStyleXfs>
  <cellXfs count="1961">
    <xf numFmtId="0" fontId="0" fillId="0" borderId="0" xfId="0"/>
    <xf numFmtId="0" fontId="8" fillId="0" borderId="13" xfId="0" applyFont="1" applyBorder="1" applyAlignment="1">
      <alignment horizontal="center" vertical="center"/>
    </xf>
    <xf numFmtId="0" fontId="9" fillId="0" borderId="0" xfId="0" applyFont="1" applyProtection="1">
      <protection locked="0"/>
    </xf>
    <xf numFmtId="0" fontId="9" fillId="0" borderId="0" xfId="0" applyFont="1" applyAlignment="1" applyProtection="1">
      <alignment vertical="center"/>
      <protection locked="0"/>
    </xf>
    <xf numFmtId="0" fontId="9" fillId="0" borderId="15" xfId="0" applyFont="1" applyBorder="1"/>
    <xf numFmtId="0" fontId="9" fillId="0" borderId="0" xfId="0" applyFont="1"/>
    <xf numFmtId="0" fontId="8" fillId="0" borderId="16" xfId="0" applyFont="1" applyBorder="1" applyAlignment="1">
      <alignment horizontal="center"/>
    </xf>
    <xf numFmtId="0" fontId="20" fillId="0" borderId="11" xfId="0" applyFont="1" applyBorder="1" applyAlignment="1">
      <alignment horizontal="left" vertical="center" indent="2"/>
    </xf>
    <xf numFmtId="0" fontId="20" fillId="0" borderId="11" xfId="0" applyFont="1" applyBorder="1" applyAlignment="1">
      <alignment horizontal="left" vertical="center" indent="3"/>
    </xf>
    <xf numFmtId="0" fontId="20" fillId="0" borderId="11" xfId="0" applyFont="1" applyBorder="1" applyAlignment="1">
      <alignment horizontal="left" vertical="center" indent="1"/>
    </xf>
    <xf numFmtId="0" fontId="20" fillId="0" borderId="18" xfId="0" applyFont="1" applyBorder="1" applyAlignment="1">
      <alignment horizontal="left" vertical="center" indent="2"/>
    </xf>
    <xf numFmtId="0" fontId="20" fillId="0" borderId="18" xfId="0" applyFont="1" applyBorder="1" applyAlignment="1">
      <alignment horizontal="left" vertical="center" indent="1"/>
    </xf>
    <xf numFmtId="0" fontId="20" fillId="0" borderId="18" xfId="0" applyFont="1" applyBorder="1" applyAlignment="1">
      <alignment horizontal="left" vertical="center"/>
    </xf>
    <xf numFmtId="0" fontId="20" fillId="0" borderId="19" xfId="0" applyFont="1" applyBorder="1" applyAlignment="1">
      <alignment horizontal="left" vertical="center" indent="1"/>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19" fillId="0" borderId="18" xfId="0" applyFont="1" applyBorder="1" applyAlignment="1">
      <alignment horizontal="center" vertical="center"/>
    </xf>
    <xf numFmtId="0" fontId="9" fillId="0" borderId="22" xfId="0" applyFont="1" applyBorder="1" applyProtection="1">
      <protection locked="0"/>
    </xf>
    <xf numFmtId="0" fontId="20" fillId="0" borderId="18" xfId="0" applyFont="1" applyBorder="1" applyAlignment="1">
      <alignment horizontal="left" vertical="center" indent="3"/>
    </xf>
    <xf numFmtId="0" fontId="24" fillId="0" borderId="0" xfId="0" applyFont="1" applyProtection="1">
      <protection locked="0"/>
    </xf>
    <xf numFmtId="0" fontId="25" fillId="0" borderId="20" xfId="0" applyFont="1" applyBorder="1" applyAlignment="1">
      <alignment horizontal="center" vertical="center"/>
    </xf>
    <xf numFmtId="0" fontId="20" fillId="0" borderId="11" xfId="0" quotePrefix="1" applyFont="1" applyBorder="1" applyAlignment="1">
      <alignment horizontal="left" vertical="center" indent="2"/>
    </xf>
    <xf numFmtId="0" fontId="20" fillId="0" borderId="23" xfId="0" applyFont="1" applyBorder="1" applyAlignment="1">
      <alignment horizontal="center" vertical="center"/>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20" fillId="0" borderId="0" xfId="0" applyFont="1" applyAlignment="1">
      <alignment horizontal="center" vertical="center"/>
    </xf>
    <xf numFmtId="0" fontId="20" fillId="0" borderId="25" xfId="0" applyFont="1" applyBorder="1" applyAlignment="1">
      <alignment horizontal="center"/>
    </xf>
    <xf numFmtId="0" fontId="9" fillId="0" borderId="26" xfId="0" applyFont="1" applyBorder="1" applyAlignment="1">
      <alignment horizontal="center" vertical="center"/>
    </xf>
    <xf numFmtId="0" fontId="20" fillId="0" borderId="18" xfId="0" applyFont="1" applyBorder="1" applyAlignment="1">
      <alignment vertical="center"/>
    </xf>
    <xf numFmtId="0" fontId="8" fillId="0" borderId="18" xfId="0" applyFont="1" applyBorder="1" applyAlignment="1">
      <alignment horizontal="center" vertical="center"/>
    </xf>
    <xf numFmtId="0" fontId="20" fillId="0" borderId="26" xfId="0" applyFont="1" applyBorder="1" applyAlignment="1">
      <alignment horizontal="center" vertical="center"/>
    </xf>
    <xf numFmtId="0" fontId="8" fillId="0" borderId="0" xfId="0" applyFont="1"/>
    <xf numFmtId="0" fontId="9" fillId="0" borderId="22" xfId="0" applyFont="1" applyBorder="1"/>
    <xf numFmtId="0" fontId="8" fillId="0" borderId="0" xfId="0" applyFont="1" applyAlignment="1">
      <alignment horizontal="left" vertical="center"/>
    </xf>
    <xf numFmtId="0" fontId="25" fillId="0" borderId="18" xfId="0" applyFont="1" applyBorder="1" applyAlignment="1">
      <alignment horizontal="center" vertical="center"/>
    </xf>
    <xf numFmtId="0" fontId="9" fillId="0" borderId="11" xfId="0" applyFont="1" applyBorder="1"/>
    <xf numFmtId="0" fontId="8" fillId="0" borderId="11" xfId="0" applyFont="1" applyBorder="1" applyAlignment="1">
      <alignment horizontal="right"/>
    </xf>
    <xf numFmtId="0" fontId="8" fillId="25" borderId="18" xfId="0" applyFont="1" applyFill="1" applyBorder="1" applyAlignment="1">
      <alignment horizontal="center" vertical="center"/>
    </xf>
    <xf numFmtId="0" fontId="8" fillId="25" borderId="26" xfId="0" applyFont="1" applyFill="1" applyBorder="1" applyAlignment="1">
      <alignment horizontal="center" vertical="center"/>
    </xf>
    <xf numFmtId="0" fontId="9" fillId="25" borderId="23" xfId="0" applyFont="1" applyFill="1" applyBorder="1" applyAlignment="1">
      <alignment horizontal="center" vertical="center"/>
    </xf>
    <xf numFmtId="0" fontId="17" fillId="0" borderId="0" xfId="0" applyFont="1"/>
    <xf numFmtId="0" fontId="8" fillId="0" borderId="0" xfId="0" applyFont="1" applyAlignment="1">
      <alignment horizontal="right"/>
    </xf>
    <xf numFmtId="0" fontId="9" fillId="0" borderId="0" xfId="0" applyFont="1" applyAlignment="1">
      <alignment vertical="center"/>
    </xf>
    <xf numFmtId="0" fontId="9" fillId="0" borderId="36" xfId="0" applyFont="1" applyBorder="1"/>
    <xf numFmtId="0" fontId="13" fillId="0" borderId="0" xfId="0" applyFont="1"/>
    <xf numFmtId="0" fontId="9" fillId="0" borderId="0" xfId="0" applyFont="1" applyAlignment="1">
      <alignment horizontal="left"/>
    </xf>
    <xf numFmtId="0" fontId="25" fillId="0" borderId="0" xfId="0" applyFont="1" applyAlignment="1">
      <alignment horizontal="center"/>
    </xf>
    <xf numFmtId="0" fontId="9" fillId="0" borderId="0" xfId="0" applyFont="1" applyAlignment="1">
      <alignment horizontal="center"/>
    </xf>
    <xf numFmtId="0" fontId="25" fillId="0" borderId="16" xfId="0" applyFont="1" applyBorder="1" applyAlignment="1">
      <alignment horizontal="center"/>
    </xf>
    <xf numFmtId="0" fontId="32" fillId="0" borderId="0" xfId="0" applyFont="1"/>
    <xf numFmtId="49" fontId="8" fillId="0" borderId="58" xfId="0" applyNumberFormat="1" applyFont="1" applyBorder="1" applyAlignment="1">
      <alignment vertical="center"/>
    </xf>
    <xf numFmtId="49" fontId="8" fillId="0" borderId="12" xfId="0" applyNumberFormat="1" applyFont="1" applyBorder="1" applyAlignment="1">
      <alignment vertical="center"/>
    </xf>
    <xf numFmtId="49" fontId="8" fillId="0" borderId="13" xfId="0" applyNumberFormat="1" applyFont="1" applyBorder="1" applyAlignment="1">
      <alignment vertical="center"/>
    </xf>
    <xf numFmtId="49" fontId="8" fillId="0" borderId="14" xfId="0" applyNumberFormat="1" applyFont="1" applyBorder="1" applyAlignment="1">
      <alignment vertical="center"/>
    </xf>
    <xf numFmtId="49" fontId="8" fillId="0" borderId="50" xfId="0" applyNumberFormat="1" applyFont="1" applyBorder="1" applyAlignment="1">
      <alignment vertical="center"/>
    </xf>
    <xf numFmtId="49" fontId="8" fillId="0" borderId="31" xfId="0" applyNumberFormat="1" applyFont="1" applyBorder="1" applyAlignment="1">
      <alignment vertical="center"/>
    </xf>
    <xf numFmtId="0" fontId="23" fillId="0" borderId="0" xfId="0" applyFont="1" applyAlignment="1">
      <alignment vertical="center"/>
    </xf>
    <xf numFmtId="0" fontId="11" fillId="0" borderId="20" xfId="42" applyFont="1" applyBorder="1" applyAlignment="1">
      <alignment horizontal="center" vertical="center"/>
    </xf>
    <xf numFmtId="0" fontId="8" fillId="0" borderId="32" xfId="0" applyFont="1" applyBorder="1" applyAlignment="1">
      <alignment horizontal="center" vertical="center"/>
    </xf>
    <xf numFmtId="0" fontId="25" fillId="0" borderId="59" xfId="0" applyFont="1" applyBorder="1" applyAlignment="1">
      <alignment horizontal="center" vertical="center"/>
    </xf>
    <xf numFmtId="0" fontId="8" fillId="0" borderId="37" xfId="0" applyFont="1" applyBorder="1" applyAlignment="1">
      <alignment horizontal="center" vertical="center"/>
    </xf>
    <xf numFmtId="0" fontId="20" fillId="0" borderId="32"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40" xfId="0" applyFont="1" applyBorder="1" applyAlignment="1">
      <alignment horizontal="center" vertical="center"/>
    </xf>
    <xf numFmtId="0" fontId="8" fillId="0" borderId="11" xfId="0" applyFont="1" applyBorder="1" applyAlignment="1" applyProtection="1">
      <alignment horizontal="center" vertical="center"/>
      <protection locked="0"/>
    </xf>
    <xf numFmtId="0" fontId="38" fillId="0" borderId="0" xfId="0" applyFont="1"/>
    <xf numFmtId="3" fontId="8" fillId="0" borderId="40" xfId="0" applyNumberFormat="1" applyFont="1" applyBorder="1" applyAlignment="1">
      <alignment horizontal="right" vertical="center" wrapText="1"/>
    </xf>
    <xf numFmtId="1" fontId="19" fillId="0" borderId="19" xfId="0" applyNumberFormat="1" applyFont="1" applyBorder="1" applyAlignment="1">
      <alignment horizontal="right" vertical="center"/>
    </xf>
    <xf numFmtId="1" fontId="19" fillId="0" borderId="66" xfId="0" applyNumberFormat="1" applyFont="1" applyBorder="1" applyAlignment="1">
      <alignment horizontal="right" vertical="center"/>
    </xf>
    <xf numFmtId="1" fontId="19" fillId="0" borderId="67" xfId="0" applyNumberFormat="1" applyFont="1" applyBorder="1" applyAlignment="1">
      <alignment horizontal="right" vertical="center"/>
    </xf>
    <xf numFmtId="1" fontId="19" fillId="0" borderId="18" xfId="0" applyNumberFormat="1" applyFont="1" applyBorder="1" applyAlignment="1">
      <alignment horizontal="right" vertical="center"/>
    </xf>
    <xf numFmtId="1" fontId="19" fillId="0" borderId="37" xfId="0" applyNumberFormat="1" applyFont="1" applyBorder="1" applyAlignment="1">
      <alignment horizontal="right" vertical="center"/>
    </xf>
    <xf numFmtId="1" fontId="19" fillId="0" borderId="25" xfId="0" applyNumberFormat="1" applyFont="1" applyBorder="1" applyAlignment="1">
      <alignment horizontal="right" vertical="center"/>
    </xf>
    <xf numFmtId="1" fontId="19" fillId="0" borderId="64" xfId="0" applyNumberFormat="1" applyFont="1" applyBorder="1" applyAlignment="1">
      <alignment horizontal="right" vertical="center"/>
    </xf>
    <xf numFmtId="1" fontId="19" fillId="0" borderId="26" xfId="0" applyNumberFormat="1" applyFont="1" applyBorder="1" applyAlignment="1">
      <alignment horizontal="right" vertical="center"/>
    </xf>
    <xf numFmtId="1" fontId="19" fillId="0" borderId="40" xfId="0" applyNumberFormat="1" applyFont="1" applyBorder="1" applyAlignment="1">
      <alignment horizontal="right" vertical="center"/>
    </xf>
    <xf numFmtId="3" fontId="8" fillId="0" borderId="37" xfId="0" applyNumberFormat="1" applyFont="1" applyBorder="1" applyAlignment="1">
      <alignment horizontal="right" vertical="center" wrapText="1"/>
    </xf>
    <xf numFmtId="1" fontId="19" fillId="0" borderId="53" xfId="0" applyNumberFormat="1" applyFont="1" applyBorder="1" applyAlignment="1">
      <alignment horizontal="right" vertical="center"/>
    </xf>
    <xf numFmtId="1" fontId="19" fillId="0" borderId="60" xfId="0" applyNumberFormat="1" applyFont="1" applyBorder="1" applyAlignment="1">
      <alignment horizontal="right" vertical="center"/>
    </xf>
    <xf numFmtId="1" fontId="19" fillId="0" borderId="27" xfId="0" applyNumberFormat="1" applyFont="1" applyBorder="1" applyAlignment="1">
      <alignment horizontal="right" vertical="center"/>
    </xf>
    <xf numFmtId="1" fontId="19" fillId="0" borderId="63" xfId="0" applyNumberFormat="1" applyFont="1" applyBorder="1" applyAlignment="1">
      <alignment horizontal="right" vertical="center"/>
    </xf>
    <xf numFmtId="1" fontId="19" fillId="0" borderId="23" xfId="0" applyNumberFormat="1" applyFont="1" applyBorder="1" applyAlignment="1">
      <alignment horizontal="right" vertical="center"/>
    </xf>
    <xf numFmtId="1" fontId="19" fillId="0" borderId="24" xfId="0" applyNumberFormat="1" applyFont="1" applyBorder="1" applyAlignment="1">
      <alignment horizontal="right" vertical="center"/>
    </xf>
    <xf numFmtId="0" fontId="37" fillId="0" borderId="0" xfId="0" applyFont="1" applyAlignment="1" applyProtection="1">
      <alignment horizontal="left" vertical="center"/>
      <protection locked="0"/>
    </xf>
    <xf numFmtId="0" fontId="20" fillId="27" borderId="28" xfId="0" applyFont="1" applyFill="1" applyBorder="1" applyAlignment="1">
      <alignment horizontal="center" vertical="center"/>
    </xf>
    <xf numFmtId="0" fontId="20" fillId="27" borderId="22" xfId="0" applyFont="1" applyFill="1" applyBorder="1" applyAlignment="1">
      <alignment horizontal="center" vertical="center"/>
    </xf>
    <xf numFmtId="0" fontId="20" fillId="27" borderId="37" xfId="0" applyFont="1" applyFill="1" applyBorder="1" applyAlignment="1">
      <alignment horizontal="center" vertical="center"/>
    </xf>
    <xf numFmtId="0" fontId="0" fillId="0" borderId="49" xfId="0" applyBorder="1"/>
    <xf numFmtId="0" fontId="8" fillId="0" borderId="11" xfId="0" applyFont="1" applyBorder="1" applyAlignment="1" applyProtection="1">
      <alignment vertical="center"/>
      <protection locked="0"/>
    </xf>
    <xf numFmtId="0" fontId="8" fillId="0" borderId="0" xfId="0" applyFont="1" applyAlignment="1" applyProtection="1">
      <alignment vertical="center"/>
      <protection locked="0"/>
    </xf>
    <xf numFmtId="0" fontId="9" fillId="0" borderId="11" xfId="0" applyFont="1" applyBorder="1" applyAlignment="1" applyProtection="1">
      <alignment vertical="center"/>
      <protection locked="0"/>
    </xf>
    <xf numFmtId="0" fontId="8" fillId="0" borderId="11" xfId="0" applyFont="1" applyBorder="1" applyAlignment="1">
      <alignment horizontal="left" vertical="center" indent="2"/>
    </xf>
    <xf numFmtId="0" fontId="9" fillId="0" borderId="0" xfId="39" applyFont="1" applyProtection="1">
      <protection locked="0"/>
    </xf>
    <xf numFmtId="0" fontId="28" fillId="0" borderId="0" xfId="0" applyFont="1" applyAlignment="1">
      <alignment horizontal="right" vertical="center"/>
    </xf>
    <xf numFmtId="0" fontId="47" fillId="0" borderId="49" xfId="39" applyFont="1" applyBorder="1" applyAlignment="1" applyProtection="1">
      <alignment vertical="center"/>
      <protection locked="0"/>
    </xf>
    <xf numFmtId="3" fontId="10" fillId="0" borderId="42" xfId="39" applyNumberFormat="1" applyFont="1" applyBorder="1" applyAlignment="1" applyProtection="1">
      <alignment horizontal="right" vertical="center"/>
      <protection locked="0"/>
    </xf>
    <xf numFmtId="3" fontId="10" fillId="0" borderId="26" xfId="39" applyNumberFormat="1" applyFont="1" applyBorder="1" applyAlignment="1" applyProtection="1">
      <alignment horizontal="right" vertical="center"/>
      <protection locked="0"/>
    </xf>
    <xf numFmtId="3" fontId="10" fillId="0" borderId="45" xfId="39" applyNumberFormat="1" applyFont="1" applyBorder="1" applyAlignment="1" applyProtection="1">
      <alignment horizontal="right" vertical="center"/>
      <protection locked="0"/>
    </xf>
    <xf numFmtId="3" fontId="10" fillId="0" borderId="40" xfId="39" applyNumberFormat="1" applyFont="1" applyBorder="1" applyAlignment="1" applyProtection="1">
      <alignment horizontal="right" vertical="center"/>
      <protection locked="0"/>
    </xf>
    <xf numFmtId="0" fontId="9" fillId="0" borderId="0" xfId="39" applyFont="1" applyAlignment="1" applyProtection="1">
      <alignment vertical="center"/>
      <protection locked="0"/>
    </xf>
    <xf numFmtId="3" fontId="10" fillId="0" borderId="28" xfId="39" applyNumberFormat="1" applyFont="1" applyBorder="1" applyAlignment="1" applyProtection="1">
      <alignment horizontal="right" vertical="center"/>
      <protection locked="0"/>
    </xf>
    <xf numFmtId="3" fontId="10" fillId="0" borderId="18" xfId="39" applyNumberFormat="1" applyFont="1" applyBorder="1" applyAlignment="1" applyProtection="1">
      <alignment horizontal="right" vertical="center"/>
      <protection locked="0"/>
    </xf>
    <xf numFmtId="3" fontId="10" fillId="0" borderId="22" xfId="39" applyNumberFormat="1" applyFont="1" applyBorder="1" applyAlignment="1" applyProtection="1">
      <alignment horizontal="right" vertical="center"/>
      <protection locked="0"/>
    </xf>
    <xf numFmtId="3" fontId="10" fillId="0" borderId="37" xfId="39" applyNumberFormat="1" applyFont="1" applyBorder="1" applyAlignment="1" applyProtection="1">
      <alignment horizontal="right" vertical="center"/>
      <protection locked="0"/>
    </xf>
    <xf numFmtId="3" fontId="10" fillId="0" borderId="62" xfId="39" applyNumberFormat="1" applyFont="1" applyBorder="1" applyAlignment="1" applyProtection="1">
      <alignment horizontal="right" vertical="center"/>
      <protection locked="0"/>
    </xf>
    <xf numFmtId="3" fontId="10" fillId="0" borderId="19" xfId="39" applyNumberFormat="1" applyFont="1" applyBorder="1" applyAlignment="1" applyProtection="1">
      <alignment horizontal="right" vertical="center"/>
      <protection locked="0"/>
    </xf>
    <xf numFmtId="3" fontId="10" fillId="0" borderId="56" xfId="39" applyNumberFormat="1" applyFont="1" applyBorder="1" applyAlignment="1" applyProtection="1">
      <alignment horizontal="right" vertical="center"/>
      <protection locked="0"/>
    </xf>
    <xf numFmtId="3" fontId="10" fillId="0" borderId="67" xfId="39" applyNumberFormat="1" applyFont="1" applyBorder="1" applyAlignment="1" applyProtection="1">
      <alignment horizontal="right" vertical="center"/>
      <protection locked="0"/>
    </xf>
    <xf numFmtId="0" fontId="8" fillId="0" borderId="0" xfId="39" applyFont="1" applyAlignment="1" applyProtection="1">
      <alignment horizontal="center"/>
      <protection locked="0"/>
    </xf>
    <xf numFmtId="0" fontId="15" fillId="0" borderId="0" xfId="42" applyFont="1" applyAlignment="1">
      <alignment horizontal="center"/>
    </xf>
    <xf numFmtId="0" fontId="28" fillId="0" borderId="0" xfId="0" applyFont="1" applyAlignment="1" applyProtection="1">
      <alignment horizontal="left" vertical="center"/>
      <protection locked="0"/>
    </xf>
    <xf numFmtId="0" fontId="11" fillId="0" borderId="12" xfId="42" applyFont="1" applyBorder="1" applyAlignment="1">
      <alignment horizontal="center" vertical="center"/>
    </xf>
    <xf numFmtId="0" fontId="13" fillId="0" borderId="0" xfId="42" applyFont="1" applyProtection="1">
      <protection locked="0"/>
    </xf>
    <xf numFmtId="0" fontId="13" fillId="0" borderId="18" xfId="39" applyFont="1" applyBorder="1" applyAlignment="1" applyProtection="1">
      <alignment horizontal="left" vertical="center"/>
      <protection locked="0"/>
    </xf>
    <xf numFmtId="0" fontId="13" fillId="0" borderId="26" xfId="39" applyFont="1" applyBorder="1" applyAlignment="1" applyProtection="1">
      <alignment horizontal="left" vertical="center"/>
      <protection locked="0"/>
    </xf>
    <xf numFmtId="0" fontId="13" fillId="0" borderId="18" xfId="39" applyFont="1" applyBorder="1" applyAlignment="1" applyProtection="1">
      <alignment vertical="center"/>
      <protection locked="0"/>
    </xf>
    <xf numFmtId="0" fontId="13" fillId="0" borderId="19" xfId="39" applyFont="1" applyBorder="1" applyAlignment="1" applyProtection="1">
      <alignment vertical="center"/>
      <protection locked="0"/>
    </xf>
    <xf numFmtId="0" fontId="8" fillId="0" borderId="23" xfId="0" applyFont="1" applyBorder="1" applyAlignment="1" applyProtection="1">
      <alignment vertical="center"/>
      <protection locked="0"/>
    </xf>
    <xf numFmtId="0" fontId="8" fillId="0" borderId="0" xfId="0" applyFont="1" applyProtection="1">
      <protection locked="0"/>
    </xf>
    <xf numFmtId="0" fontId="0" fillId="0" borderId="0" xfId="0" applyProtection="1">
      <protection locked="0"/>
    </xf>
    <xf numFmtId="0" fontId="8" fillId="0" borderId="0" xfId="0" applyFont="1" applyAlignment="1" applyProtection="1">
      <alignment horizontal="left"/>
      <protection locked="0"/>
    </xf>
    <xf numFmtId="0" fontId="12" fillId="0" borderId="0" xfId="0" applyFont="1" applyAlignment="1" applyProtection="1">
      <alignment horizontal="center"/>
      <protection locked="0"/>
    </xf>
    <xf numFmtId="0" fontId="20" fillId="0" borderId="0" xfId="0" applyFont="1" applyProtection="1">
      <protection locked="0"/>
    </xf>
    <xf numFmtId="0" fontId="13" fillId="0" borderId="0" xfId="0" applyFont="1" applyProtection="1">
      <protection locked="0"/>
    </xf>
    <xf numFmtId="0" fontId="59" fillId="0" borderId="22" xfId="0" applyFont="1" applyBorder="1" applyAlignment="1" applyProtection="1">
      <alignment horizontal="center" vertical="center"/>
      <protection locked="0"/>
    </xf>
    <xf numFmtId="0" fontId="59" fillId="0" borderId="55" xfId="0" applyFont="1" applyBorder="1" applyAlignment="1" applyProtection="1">
      <alignment horizontal="center" vertical="center"/>
      <protection locked="0"/>
    </xf>
    <xf numFmtId="0" fontId="59" fillId="0" borderId="28" xfId="0" applyFont="1" applyBorder="1" applyAlignment="1" applyProtection="1">
      <alignment horizontal="center" vertical="center"/>
      <protection locked="0"/>
    </xf>
    <xf numFmtId="0" fontId="9" fillId="0" borderId="20" xfId="0" applyFont="1" applyBorder="1" applyAlignment="1" applyProtection="1">
      <alignment vertical="center"/>
      <protection locked="0"/>
    </xf>
    <xf numFmtId="0" fontId="8" fillId="0" borderId="25" xfId="0" applyFont="1" applyBorder="1" applyAlignment="1" applyProtection="1">
      <alignment vertical="center"/>
      <protection locked="0"/>
    </xf>
    <xf numFmtId="0" fontId="25"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3" xfId="0" applyFont="1" applyBorder="1" applyAlignment="1">
      <alignment horizontal="right"/>
    </xf>
    <xf numFmtId="0" fontId="8" fillId="0" borderId="21" xfId="0" applyFont="1" applyBorder="1" applyAlignment="1">
      <alignment horizontal="right"/>
    </xf>
    <xf numFmtId="0" fontId="8" fillId="0" borderId="25" xfId="0" applyFont="1" applyBorder="1" applyAlignment="1">
      <alignment horizontal="right"/>
    </xf>
    <xf numFmtId="3" fontId="8" fillId="0" borderId="39" xfId="0" applyNumberFormat="1" applyFont="1" applyBorder="1" applyAlignment="1">
      <alignment horizontal="right" vertical="center" wrapText="1"/>
    </xf>
    <xf numFmtId="3" fontId="8" fillId="0" borderId="13" xfId="0" applyNumberFormat="1" applyFont="1" applyBorder="1" applyAlignment="1">
      <alignment horizontal="right" vertical="center" wrapText="1"/>
    </xf>
    <xf numFmtId="0" fontId="9" fillId="0" borderId="16" xfId="0" applyFont="1" applyBorder="1"/>
    <xf numFmtId="0" fontId="9" fillId="0" borderId="25" xfId="0" applyFont="1" applyBorder="1" applyAlignment="1" applyProtection="1">
      <alignment vertical="center"/>
      <protection locked="0"/>
    </xf>
    <xf numFmtId="0" fontId="19" fillId="0" borderId="23" xfId="0" applyFont="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24" fillId="0" borderId="0" xfId="0" applyFont="1"/>
    <xf numFmtId="0" fontId="78" fillId="0" borderId="0" xfId="40" applyFont="1" applyProtection="1">
      <protection locked="0"/>
    </xf>
    <xf numFmtId="0" fontId="79" fillId="0" borderId="0" xfId="40" applyFont="1" applyAlignment="1" applyProtection="1">
      <alignment horizontal="center" vertical="center"/>
      <protection locked="0"/>
    </xf>
    <xf numFmtId="0" fontId="79" fillId="0" borderId="0" xfId="40" applyFont="1" applyAlignment="1" applyProtection="1">
      <alignment vertical="center"/>
      <protection locked="0"/>
    </xf>
    <xf numFmtId="0" fontId="79" fillId="0" borderId="22" xfId="40" applyFont="1" applyBorder="1" applyAlignment="1" applyProtection="1">
      <alignment horizontal="right" vertical="center"/>
      <protection locked="0"/>
    </xf>
    <xf numFmtId="3" fontId="79" fillId="0" borderId="22" xfId="40" applyNumberFormat="1" applyFont="1" applyBorder="1" applyAlignment="1" applyProtection="1">
      <alignment vertical="center"/>
      <protection locked="0"/>
    </xf>
    <xf numFmtId="0" fontId="80" fillId="0" borderId="0" xfId="40" applyFont="1" applyAlignment="1" applyProtection="1">
      <alignment vertical="center"/>
      <protection locked="0"/>
    </xf>
    <xf numFmtId="9" fontId="79" fillId="0" borderId="0" xfId="45" applyFont="1" applyBorder="1" applyProtection="1">
      <protection locked="0"/>
    </xf>
    <xf numFmtId="0" fontId="9" fillId="0" borderId="0" xfId="0" applyFont="1" applyAlignment="1" applyProtection="1">
      <alignment horizontal="right" vertical="center"/>
      <protection locked="0"/>
    </xf>
    <xf numFmtId="9" fontId="83" fillId="0" borderId="0" xfId="45" applyFont="1" applyAlignment="1" applyProtection="1">
      <alignment vertical="center"/>
      <protection locked="0"/>
    </xf>
    <xf numFmtId="0" fontId="79" fillId="0" borderId="0" xfId="40" applyFont="1" applyAlignment="1" applyProtection="1">
      <alignment horizontal="right" vertical="center"/>
      <protection locked="0"/>
    </xf>
    <xf numFmtId="164" fontId="83" fillId="0" borderId="0" xfId="45" applyNumberFormat="1" applyFont="1" applyAlignment="1" applyProtection="1">
      <alignment vertical="center"/>
      <protection locked="0"/>
    </xf>
    <xf numFmtId="0" fontId="25" fillId="0" borderId="38" xfId="0" applyFont="1" applyBorder="1" applyAlignment="1">
      <alignment horizontal="center"/>
    </xf>
    <xf numFmtId="0" fontId="21" fillId="0" borderId="0" xfId="0" applyFont="1" applyAlignment="1">
      <alignment horizontal="center" vertical="center"/>
    </xf>
    <xf numFmtId="0" fontId="9" fillId="0" borderId="34" xfId="0" applyFont="1" applyBorder="1" applyAlignment="1">
      <alignment horizontal="center"/>
    </xf>
    <xf numFmtId="0" fontId="8" fillId="0" borderId="14" xfId="0" applyFont="1" applyBorder="1" applyAlignment="1">
      <alignment horizontal="center"/>
    </xf>
    <xf numFmtId="0" fontId="10" fillId="0" borderId="25" xfId="0" applyFont="1" applyBorder="1" applyAlignment="1">
      <alignment horizontal="center"/>
    </xf>
    <xf numFmtId="0" fontId="8" fillId="0" borderId="50" xfId="0" applyFont="1" applyBorder="1" applyAlignment="1">
      <alignment horizontal="center"/>
    </xf>
    <xf numFmtId="0" fontId="8" fillId="0" borderId="11" xfId="0" applyFont="1" applyBorder="1" applyAlignment="1">
      <alignment horizontal="center"/>
    </xf>
    <xf numFmtId="0" fontId="9" fillId="0" borderId="20" xfId="0" applyFont="1" applyBorder="1" applyAlignment="1">
      <alignment horizontal="left"/>
    </xf>
    <xf numFmtId="0" fontId="8" fillId="25" borderId="26" xfId="0" applyFont="1" applyFill="1" applyBorder="1" applyAlignment="1">
      <alignment vertical="center"/>
    </xf>
    <xf numFmtId="0" fontId="8" fillId="25" borderId="47" xfId="0" applyFont="1" applyFill="1" applyBorder="1" applyAlignment="1">
      <alignment vertical="center"/>
    </xf>
    <xf numFmtId="49" fontId="8" fillId="24" borderId="12" xfId="0" applyNumberFormat="1" applyFont="1" applyFill="1" applyBorder="1" applyAlignment="1">
      <alignment horizontal="left" vertical="center"/>
    </xf>
    <xf numFmtId="0" fontId="8" fillId="24" borderId="11" xfId="0" applyFont="1" applyFill="1" applyBorder="1" applyAlignment="1">
      <alignment horizontal="left" vertical="center"/>
    </xf>
    <xf numFmtId="0" fontId="9" fillId="24" borderId="23" xfId="0" applyFont="1" applyFill="1" applyBorder="1" applyAlignment="1">
      <alignment horizontal="center" vertical="center"/>
    </xf>
    <xf numFmtId="0" fontId="8" fillId="0" borderId="11" xfId="0" applyFont="1" applyBorder="1" applyAlignment="1">
      <alignment horizontal="left" vertical="center"/>
    </xf>
    <xf numFmtId="0" fontId="9" fillId="0" borderId="26" xfId="0" quotePrefix="1" applyFont="1" applyBorder="1" applyAlignment="1">
      <alignment horizontal="center" vertical="center"/>
    </xf>
    <xf numFmtId="49" fontId="8" fillId="0" borderId="12" xfId="0" applyNumberFormat="1" applyFont="1" applyBorder="1" applyAlignment="1" applyProtection="1">
      <alignment horizontal="left" vertical="center"/>
      <protection locked="0"/>
    </xf>
    <xf numFmtId="0" fontId="8" fillId="0" borderId="18" xfId="0" applyFont="1" applyBorder="1" applyAlignment="1">
      <alignment horizontal="left" vertical="center" indent="3"/>
    </xf>
    <xf numFmtId="0" fontId="8" fillId="0" borderId="11" xfId="0" applyFont="1" applyBorder="1" applyAlignment="1">
      <alignment horizontal="left" vertical="center" indent="3"/>
    </xf>
    <xf numFmtId="0" fontId="8" fillId="25" borderId="11" xfId="0" applyFont="1" applyFill="1" applyBorder="1" applyAlignment="1">
      <alignment horizontal="left" vertical="center"/>
    </xf>
    <xf numFmtId="49" fontId="8" fillId="24" borderId="73" xfId="0" applyNumberFormat="1" applyFont="1" applyFill="1" applyBorder="1" applyAlignment="1">
      <alignment horizontal="left" vertical="center"/>
    </xf>
    <xf numFmtId="0" fontId="8" fillId="24" borderId="26" xfId="0" applyFont="1" applyFill="1" applyBorder="1" applyAlignment="1">
      <alignment horizontal="left" vertical="center"/>
    </xf>
    <xf numFmtId="0" fontId="9" fillId="24" borderId="26" xfId="0" applyFont="1" applyFill="1" applyBorder="1" applyAlignment="1">
      <alignment horizontal="center" vertical="center"/>
    </xf>
    <xf numFmtId="0" fontId="8" fillId="0" borderId="11" xfId="0" applyFont="1" applyBorder="1" applyAlignment="1">
      <alignment horizontal="left" vertical="center" indent="1"/>
    </xf>
    <xf numFmtId="49" fontId="8" fillId="24" borderId="58" xfId="0" applyNumberFormat="1" applyFont="1" applyFill="1" applyBorder="1" applyAlignment="1">
      <alignment horizontal="left" vertical="center"/>
    </xf>
    <xf numFmtId="0" fontId="8" fillId="24" borderId="23" xfId="0" applyFont="1" applyFill="1" applyBorder="1" applyAlignment="1">
      <alignment horizontal="left" vertical="center"/>
    </xf>
    <xf numFmtId="49" fontId="8" fillId="0" borderId="12" xfId="0" applyNumberFormat="1" applyFont="1" applyBorder="1" applyAlignment="1">
      <alignment horizontal="left" vertical="center"/>
    </xf>
    <xf numFmtId="49" fontId="8" fillId="0" borderId="13" xfId="0" applyNumberFormat="1" applyFont="1" applyBorder="1" applyAlignment="1">
      <alignment horizontal="left" vertical="center"/>
    </xf>
    <xf numFmtId="0" fontId="8" fillId="0" borderId="18" xfId="0" applyFont="1" applyBorder="1" applyAlignment="1">
      <alignment horizontal="left" vertical="center" indent="2"/>
    </xf>
    <xf numFmtId="49" fontId="8" fillId="24" borderId="14" xfId="0" applyNumberFormat="1" applyFont="1" applyFill="1" applyBorder="1" applyAlignment="1">
      <alignment horizontal="left" vertical="center"/>
    </xf>
    <xf numFmtId="49" fontId="8" fillId="0" borderId="14" xfId="0" applyNumberFormat="1" applyFont="1" applyBorder="1" applyAlignment="1">
      <alignment horizontal="left" vertical="center"/>
    </xf>
    <xf numFmtId="0" fontId="8" fillId="0" borderId="26" xfId="0" applyFont="1" applyBorder="1" applyAlignment="1">
      <alignment horizontal="left" vertical="center" indent="1"/>
    </xf>
    <xf numFmtId="0" fontId="8" fillId="0" borderId="25" xfId="0" applyFont="1" applyBorder="1" applyAlignment="1">
      <alignment horizontal="left" vertical="center" indent="1"/>
    </xf>
    <xf numFmtId="0" fontId="8" fillId="0" borderId="0" xfId="0" applyFont="1" applyAlignment="1" applyProtection="1">
      <alignment horizontal="left" vertical="center"/>
      <protection locked="0"/>
    </xf>
    <xf numFmtId="0" fontId="8" fillId="0" borderId="0" xfId="0" applyFont="1" applyAlignment="1" applyProtection="1">
      <alignment horizontal="center"/>
      <protection locked="0"/>
    </xf>
    <xf numFmtId="0" fontId="9" fillId="0" borderId="0" xfId="0" applyFont="1" applyAlignment="1" applyProtection="1">
      <alignment horizontal="left"/>
      <protection locked="0"/>
    </xf>
    <xf numFmtId="0" fontId="84" fillId="0" borderId="0" xfId="0" applyFont="1" applyAlignment="1">
      <alignment horizontal="center"/>
    </xf>
    <xf numFmtId="0" fontId="16" fillId="0" borderId="0" xfId="0" applyFont="1" applyAlignment="1">
      <alignment horizontal="center"/>
    </xf>
    <xf numFmtId="0" fontId="8" fillId="0" borderId="0" xfId="0" applyFont="1" applyAlignment="1" applyProtection="1">
      <alignment horizontal="right"/>
      <protection locked="0"/>
    </xf>
    <xf numFmtId="49" fontId="9" fillId="0" borderId="0" xfId="0" applyNumberFormat="1" applyFont="1" applyProtection="1">
      <protection locked="0"/>
    </xf>
    <xf numFmtId="0" fontId="28" fillId="0" borderId="22" xfId="0" applyFont="1" applyBorder="1" applyAlignment="1" applyProtection="1">
      <alignment horizontal="left" vertical="center"/>
      <protection locked="0"/>
    </xf>
    <xf numFmtId="0" fontId="11" fillId="0" borderId="45" xfId="0" applyFont="1" applyBorder="1" applyAlignment="1" applyProtection="1">
      <alignment vertical="center"/>
      <protection locked="0"/>
    </xf>
    <xf numFmtId="0" fontId="18" fillId="0" borderId="45" xfId="0" applyFont="1" applyBorder="1" applyAlignment="1">
      <alignment vertical="center"/>
    </xf>
    <xf numFmtId="0" fontId="8" fillId="0" borderId="45" xfId="0" applyFont="1" applyBorder="1" applyAlignment="1">
      <alignment vertical="center"/>
    </xf>
    <xf numFmtId="0" fontId="9" fillId="0" borderId="65" xfId="0" applyFont="1" applyBorder="1" applyProtection="1">
      <protection locked="0"/>
    </xf>
    <xf numFmtId="0" fontId="9" fillId="0" borderId="48" xfId="0" applyFont="1" applyBorder="1" applyProtection="1">
      <protection locked="0"/>
    </xf>
    <xf numFmtId="0" fontId="9" fillId="0" borderId="70" xfId="0" applyFont="1" applyBorder="1" applyProtection="1">
      <protection locked="0"/>
    </xf>
    <xf numFmtId="0" fontId="11" fillId="0" borderId="10" xfId="0" applyFont="1" applyBorder="1" applyAlignment="1">
      <alignment horizontal="center" vertical="center"/>
    </xf>
    <xf numFmtId="3" fontId="9" fillId="0" borderId="0" xfId="0" applyNumberFormat="1" applyFont="1" applyProtection="1">
      <protection locked="0"/>
    </xf>
    <xf numFmtId="0" fontId="20" fillId="0" borderId="11" xfId="0" applyFont="1" applyBorder="1" applyAlignment="1">
      <alignment horizontal="center"/>
    </xf>
    <xf numFmtId="0" fontId="8" fillId="0" borderId="28" xfId="0" applyFont="1" applyBorder="1" applyAlignment="1">
      <alignment horizontal="center" vertical="center"/>
    </xf>
    <xf numFmtId="0" fontId="25" fillId="0" borderId="28" xfId="0" applyFont="1" applyBorder="1" applyAlignment="1">
      <alignment horizontal="center" vertical="center"/>
    </xf>
    <xf numFmtId="0" fontId="19" fillId="0" borderId="55" xfId="0" applyFont="1" applyBorder="1" applyAlignment="1">
      <alignment horizontal="center" vertical="center"/>
    </xf>
    <xf numFmtId="3" fontId="9" fillId="0" borderId="55" xfId="0" applyNumberFormat="1" applyFont="1" applyBorder="1" applyProtection="1">
      <protection locked="0"/>
    </xf>
    <xf numFmtId="0" fontId="20" fillId="24" borderId="11" xfId="0" applyFont="1" applyFill="1" applyBorder="1" applyAlignment="1">
      <alignment horizontal="left" vertical="center"/>
    </xf>
    <xf numFmtId="0" fontId="19" fillId="24" borderId="23" xfId="0" applyFont="1" applyFill="1" applyBorder="1" applyAlignment="1">
      <alignment horizontal="center" vertical="center"/>
    </xf>
    <xf numFmtId="0" fontId="8" fillId="0" borderId="0" xfId="0" applyFont="1" applyAlignment="1">
      <alignment vertical="center"/>
    </xf>
    <xf numFmtId="49" fontId="8" fillId="24" borderId="14" xfId="0" applyNumberFormat="1" applyFont="1" applyFill="1" applyBorder="1" applyAlignment="1">
      <alignment vertical="center"/>
    </xf>
    <xf numFmtId="3" fontId="8" fillId="24" borderId="18" xfId="0" applyNumberFormat="1" applyFont="1" applyFill="1" applyBorder="1" applyAlignment="1" applyProtection="1">
      <alignment horizontal="right" vertical="center" wrapText="1"/>
      <protection locked="0"/>
    </xf>
    <xf numFmtId="0" fontId="19" fillId="0" borderId="26" xfId="0" applyFont="1" applyBorder="1" applyAlignment="1">
      <alignment horizontal="center" vertical="center"/>
    </xf>
    <xf numFmtId="3" fontId="8" fillId="0" borderId="26" xfId="0" applyNumberFormat="1" applyFont="1" applyBorder="1" applyAlignment="1" applyProtection="1">
      <alignment horizontal="right" vertical="center" wrapText="1"/>
      <protection locked="0"/>
    </xf>
    <xf numFmtId="3" fontId="8" fillId="0" borderId="40" xfId="0" applyNumberFormat="1" applyFont="1" applyBorder="1" applyAlignment="1" applyProtection="1">
      <alignment horizontal="right" vertical="center" wrapText="1"/>
      <protection locked="0"/>
    </xf>
    <xf numFmtId="0" fontId="19" fillId="0" borderId="23" xfId="0" applyFont="1" applyBorder="1" applyAlignment="1">
      <alignment horizontal="center" vertical="center"/>
    </xf>
    <xf numFmtId="0" fontId="19" fillId="0" borderId="11" xfId="0" applyFont="1" applyBorder="1" applyAlignment="1">
      <alignment horizontal="center" vertical="center"/>
    </xf>
    <xf numFmtId="0" fontId="20" fillId="24" borderId="26" xfId="0" applyFont="1" applyFill="1" applyBorder="1" applyAlignment="1">
      <alignment horizontal="left" vertical="center"/>
    </xf>
    <xf numFmtId="0" fontId="19" fillId="24" borderId="26" xfId="0" applyFont="1" applyFill="1" applyBorder="1" applyAlignment="1">
      <alignment horizontal="center" vertical="center"/>
    </xf>
    <xf numFmtId="49" fontId="8" fillId="24" borderId="39" xfId="0" applyNumberFormat="1" applyFont="1" applyFill="1" applyBorder="1" applyAlignment="1">
      <alignment vertical="center"/>
    </xf>
    <xf numFmtId="0" fontId="20" fillId="24" borderId="23" xfId="0" applyFont="1" applyFill="1" applyBorder="1" applyAlignment="1">
      <alignment horizontal="left" vertical="center"/>
    </xf>
    <xf numFmtId="49" fontId="8" fillId="24" borderId="58" xfId="0" applyNumberFormat="1" applyFont="1" applyFill="1" applyBorder="1" applyAlignment="1">
      <alignment vertical="center"/>
    </xf>
    <xf numFmtId="3" fontId="8" fillId="0" borderId="0" xfId="0" applyNumberFormat="1" applyFont="1" applyAlignment="1">
      <alignment vertical="center"/>
    </xf>
    <xf numFmtId="0" fontId="19" fillId="24" borderId="18" xfId="0" applyFont="1" applyFill="1" applyBorder="1" applyAlignment="1">
      <alignment horizontal="center" vertical="center"/>
    </xf>
    <xf numFmtId="0" fontId="20" fillId="0" borderId="26" xfId="0" applyFont="1" applyBorder="1" applyAlignment="1">
      <alignment horizontal="left" vertical="center" indent="1"/>
    </xf>
    <xf numFmtId="0" fontId="19" fillId="0" borderId="47" xfId="0" applyFont="1" applyBorder="1" applyAlignment="1">
      <alignment horizontal="center" vertical="center"/>
    </xf>
    <xf numFmtId="0" fontId="20" fillId="24" borderId="18" xfId="0" applyFont="1" applyFill="1" applyBorder="1" applyAlignment="1">
      <alignment horizontal="left" vertical="center"/>
    </xf>
    <xf numFmtId="49" fontId="8" fillId="24" borderId="13" xfId="0" applyNumberFormat="1" applyFont="1" applyFill="1" applyBorder="1" applyAlignment="1">
      <alignment vertical="center"/>
    </xf>
    <xf numFmtId="3" fontId="19" fillId="0" borderId="0" xfId="0" applyNumberFormat="1" applyFont="1" applyAlignment="1" applyProtection="1">
      <alignment horizontal="right" vertical="center"/>
      <protection locked="0"/>
    </xf>
    <xf numFmtId="0" fontId="8" fillId="0" borderId="15" xfId="0" applyFont="1" applyBorder="1" applyAlignment="1">
      <alignment horizontal="center"/>
    </xf>
    <xf numFmtId="0" fontId="20" fillId="0" borderId="0" xfId="0" applyFont="1" applyAlignment="1">
      <alignment horizontal="left" vertical="center"/>
    </xf>
    <xf numFmtId="0" fontId="16" fillId="0" borderId="0" xfId="0" applyFont="1" applyAlignment="1">
      <alignment horizontal="center" vertical="center"/>
    </xf>
    <xf numFmtId="0" fontId="25" fillId="0" borderId="0" xfId="0" applyFont="1" applyAlignment="1">
      <alignment horizontal="center" vertical="center"/>
    </xf>
    <xf numFmtId="0" fontId="11" fillId="0" borderId="0" xfId="0" applyFont="1" applyAlignment="1">
      <alignment vertical="center"/>
    </xf>
    <xf numFmtId="0" fontId="18" fillId="0" borderId="0" xfId="0" applyFont="1" applyAlignment="1">
      <alignment vertical="center"/>
    </xf>
    <xf numFmtId="0" fontId="8" fillId="0" borderId="49" xfId="0" applyFont="1" applyBorder="1" applyAlignment="1">
      <alignment vertical="center"/>
    </xf>
    <xf numFmtId="0" fontId="30" fillId="0" borderId="49" xfId="0" applyFont="1" applyBorder="1" applyAlignment="1">
      <alignment horizontal="left" vertical="center"/>
    </xf>
    <xf numFmtId="0" fontId="9" fillId="0" borderId="49" xfId="0" applyFont="1" applyBorder="1"/>
    <xf numFmtId="0" fontId="20" fillId="0" borderId="50" xfId="0" applyFont="1" applyBorder="1" applyAlignment="1">
      <alignment horizontal="center" vertical="center"/>
    </xf>
    <xf numFmtId="0" fontId="20" fillId="0" borderId="18" xfId="0" applyFont="1" applyBorder="1" applyAlignment="1">
      <alignment horizontal="center" vertical="center"/>
    </xf>
    <xf numFmtId="0" fontId="20" fillId="0" borderId="37" xfId="0" applyFont="1" applyBorder="1" applyAlignment="1">
      <alignment horizontal="center" vertical="center"/>
    </xf>
    <xf numFmtId="0" fontId="0" fillId="0" borderId="18" xfId="0" applyBorder="1"/>
    <xf numFmtId="0" fontId="20" fillId="0" borderId="14" xfId="0" applyFont="1" applyBorder="1" applyAlignment="1">
      <alignment horizontal="left" vertical="center"/>
    </xf>
    <xf numFmtId="0" fontId="20" fillId="0" borderId="12" xfId="0" applyFont="1" applyBorder="1" applyAlignment="1">
      <alignment horizontal="left" vertical="center"/>
    </xf>
    <xf numFmtId="0" fontId="8" fillId="0" borderId="12" xfId="0" applyFont="1" applyBorder="1" applyAlignment="1">
      <alignment horizontal="left" vertical="center"/>
    </xf>
    <xf numFmtId="0" fontId="20" fillId="0" borderId="12" xfId="0" applyFont="1" applyBorder="1" applyAlignment="1">
      <alignment horizontal="left" vertical="center" indent="1"/>
    </xf>
    <xf numFmtId="0" fontId="9" fillId="0" borderId="11" xfId="0" applyFont="1" applyBorder="1" applyAlignment="1">
      <alignment horizontal="center" vertical="center"/>
    </xf>
    <xf numFmtId="0" fontId="20" fillId="0" borderId="68" xfId="0" applyFont="1" applyBorder="1" applyAlignment="1">
      <alignment horizontal="left" vertical="center"/>
    </xf>
    <xf numFmtId="0" fontId="20" fillId="0" borderId="13" xfId="0" applyFont="1" applyBorder="1" applyAlignment="1">
      <alignment horizontal="left" vertical="center" indent="2"/>
    </xf>
    <xf numFmtId="0" fontId="9" fillId="0" borderId="18" xfId="0" applyFont="1" applyBorder="1" applyAlignment="1">
      <alignment horizontal="center" vertical="center"/>
    </xf>
    <xf numFmtId="0" fontId="20" fillId="0" borderId="39" xfId="0" applyFont="1" applyBorder="1" applyAlignment="1">
      <alignment vertical="center"/>
    </xf>
    <xf numFmtId="0" fontId="20" fillId="0" borderId="13" xfId="0" applyFont="1" applyBorder="1" applyAlignment="1">
      <alignment vertical="center"/>
    </xf>
    <xf numFmtId="0" fontId="20" fillId="0" borderId="12" xfId="0" applyFont="1" applyBorder="1" applyAlignment="1">
      <alignment vertical="center"/>
    </xf>
    <xf numFmtId="0" fontId="20" fillId="0" borderId="26" xfId="0" applyFont="1" applyBorder="1" applyAlignment="1">
      <alignment vertical="center"/>
    </xf>
    <xf numFmtId="0" fontId="20" fillId="0" borderId="13" xfId="0" applyFont="1" applyBorder="1" applyAlignment="1">
      <alignment horizontal="left" vertical="center"/>
    </xf>
    <xf numFmtId="0" fontId="20" fillId="0" borderId="39" xfId="0" applyFont="1" applyBorder="1" applyAlignment="1">
      <alignment horizontal="left" vertical="center"/>
    </xf>
    <xf numFmtId="0" fontId="20" fillId="0" borderId="14" xfId="0" applyFont="1" applyBorder="1" applyAlignment="1">
      <alignment horizontal="left" vertical="top"/>
    </xf>
    <xf numFmtId="0" fontId="20" fillId="0" borderId="12" xfId="0" applyFont="1" applyBorder="1" applyAlignment="1">
      <alignment horizontal="left" vertical="top"/>
    </xf>
    <xf numFmtId="0" fontId="20" fillId="0" borderId="17" xfId="0" applyFont="1" applyBorder="1" applyAlignment="1">
      <alignment horizontal="left" vertical="center"/>
    </xf>
    <xf numFmtId="0" fontId="20" fillId="0" borderId="31" xfId="0" quotePrefix="1" applyFont="1" applyBorder="1" applyAlignment="1">
      <alignment horizontal="left" vertical="center" indent="1"/>
    </xf>
    <xf numFmtId="0" fontId="8" fillId="0" borderId="31" xfId="0" applyFont="1" applyBorder="1" applyAlignment="1">
      <alignment horizontal="left" vertical="center"/>
    </xf>
    <xf numFmtId="0" fontId="19" fillId="0" borderId="15" xfId="0" applyFont="1" applyBorder="1"/>
    <xf numFmtId="0" fontId="13" fillId="0" borderId="11" xfId="42" applyFont="1" applyBorder="1" applyAlignment="1">
      <alignment horizontal="left" vertical="center"/>
    </xf>
    <xf numFmtId="0" fontId="19" fillId="0" borderId="42" xfId="39" applyFont="1" applyBorder="1" applyAlignment="1" applyProtection="1">
      <alignment vertical="center"/>
      <protection locked="0"/>
    </xf>
    <xf numFmtId="0" fontId="11" fillId="0" borderId="0" xfId="42" applyFont="1" applyAlignment="1" applyProtection="1">
      <alignment horizontal="left"/>
      <protection locked="0"/>
    </xf>
    <xf numFmtId="0" fontId="11" fillId="0" borderId="0" xfId="42" applyFont="1" applyProtection="1">
      <protection locked="0"/>
    </xf>
    <xf numFmtId="0" fontId="11" fillId="0" borderId="16" xfId="42" applyFont="1" applyBorder="1" applyAlignment="1">
      <alignment horizontal="left"/>
    </xf>
    <xf numFmtId="0" fontId="11" fillId="0" borderId="15" xfId="42" applyFont="1" applyBorder="1" applyAlignment="1">
      <alignment horizontal="left"/>
    </xf>
    <xf numFmtId="0" fontId="13" fillId="0" borderId="15" xfId="42" applyFont="1" applyBorder="1"/>
    <xf numFmtId="0" fontId="11" fillId="0" borderId="14" xfId="42" applyFont="1" applyBorder="1" applyAlignment="1">
      <alignment horizontal="center"/>
    </xf>
    <xf numFmtId="0" fontId="13" fillId="0" borderId="0" xfId="42" applyFont="1"/>
    <xf numFmtId="0" fontId="11" fillId="0" borderId="0" xfId="42" applyFont="1" applyAlignment="1">
      <alignment horizontal="left"/>
    </xf>
    <xf numFmtId="0" fontId="30" fillId="0" borderId="0" xfId="0" applyFont="1" applyAlignment="1" applyProtection="1">
      <alignment horizontal="right" vertical="center"/>
      <protection locked="0"/>
    </xf>
    <xf numFmtId="0" fontId="11" fillId="0" borderId="0" xfId="42" applyFont="1" applyAlignment="1" applyProtection="1">
      <alignment horizontal="left" vertical="center"/>
      <protection locked="0"/>
    </xf>
    <xf numFmtId="0" fontId="13" fillId="0" borderId="0" xfId="42" applyFont="1" applyAlignment="1">
      <alignment vertical="center"/>
    </xf>
    <xf numFmtId="0" fontId="11" fillId="0" borderId="0" xfId="42" applyFont="1" applyAlignment="1">
      <alignment horizontal="left" vertical="center"/>
    </xf>
    <xf numFmtId="0" fontId="88" fillId="0" borderId="0" xfId="42" applyFont="1" applyAlignment="1">
      <alignment vertical="center"/>
    </xf>
    <xf numFmtId="0" fontId="11" fillId="0" borderId="49" xfId="42" applyFont="1" applyBorder="1" applyAlignment="1">
      <alignment vertical="center"/>
    </xf>
    <xf numFmtId="0" fontId="11" fillId="0" borderId="0" xfId="42" applyFont="1" applyAlignment="1">
      <alignment horizontal="centerContinuous"/>
    </xf>
    <xf numFmtId="0" fontId="89" fillId="0" borderId="0" xfId="42" applyFont="1" applyAlignment="1">
      <alignment horizontal="left"/>
    </xf>
    <xf numFmtId="0" fontId="13" fillId="0" borderId="0" xfId="42" applyFont="1" applyAlignment="1">
      <alignment horizontal="left"/>
    </xf>
    <xf numFmtId="0" fontId="13" fillId="0" borderId="49" xfId="42" applyFont="1" applyBorder="1"/>
    <xf numFmtId="0" fontId="11" fillId="0" borderId="13" xfId="42" applyFont="1" applyBorder="1" applyAlignment="1">
      <alignment horizontal="center" vertical="center"/>
    </xf>
    <xf numFmtId="0" fontId="11" fillId="0" borderId="18" xfId="38" applyFont="1" applyBorder="1" applyAlignment="1">
      <alignment horizontal="center" vertical="center"/>
    </xf>
    <xf numFmtId="0" fontId="11" fillId="0" borderId="26" xfId="42" applyFont="1" applyBorder="1" applyAlignment="1">
      <alignment horizontal="center" vertical="center"/>
    </xf>
    <xf numFmtId="0" fontId="11" fillId="0" borderId="40" xfId="42" applyFont="1" applyBorder="1" applyAlignment="1">
      <alignment horizontal="center" vertical="center"/>
    </xf>
    <xf numFmtId="0" fontId="20" fillId="24" borderId="58" xfId="42" applyFont="1" applyFill="1" applyBorder="1" applyAlignment="1">
      <alignment horizontal="left" vertical="center"/>
    </xf>
    <xf numFmtId="0" fontId="20" fillId="24" borderId="41" xfId="38" applyFont="1" applyFill="1" applyBorder="1" applyAlignment="1">
      <alignment vertical="center"/>
    </xf>
    <xf numFmtId="3" fontId="19" fillId="24" borderId="41" xfId="42" applyNumberFormat="1" applyFont="1" applyFill="1" applyBorder="1" applyAlignment="1" applyProtection="1">
      <alignment horizontal="right" vertical="center"/>
      <protection locked="0"/>
    </xf>
    <xf numFmtId="3" fontId="19" fillId="24" borderId="10" xfId="42" applyNumberFormat="1" applyFont="1" applyFill="1" applyBorder="1" applyAlignment="1" applyProtection="1">
      <alignment horizontal="right" vertical="center"/>
      <protection locked="0"/>
    </xf>
    <xf numFmtId="3" fontId="19" fillId="24" borderId="21" xfId="42" applyNumberFormat="1" applyFont="1" applyFill="1" applyBorder="1" applyAlignment="1" applyProtection="1">
      <alignment horizontal="right" vertical="center"/>
      <protection locked="0"/>
    </xf>
    <xf numFmtId="0" fontId="20" fillId="0" borderId="12" xfId="42" applyFont="1" applyBorder="1" applyAlignment="1">
      <alignment horizontal="left" vertical="center"/>
    </xf>
    <xf numFmtId="0" fontId="19" fillId="0" borderId="25" xfId="38" applyFont="1" applyBorder="1" applyAlignment="1">
      <alignment horizontal="left" vertical="center" indent="1"/>
    </xf>
    <xf numFmtId="3" fontId="19" fillId="0" borderId="20" xfId="42" applyNumberFormat="1" applyFont="1" applyBorder="1" applyAlignment="1" applyProtection="1">
      <alignment horizontal="right" vertical="center"/>
      <protection locked="0"/>
    </xf>
    <xf numFmtId="3" fontId="19" fillId="0" borderId="0" xfId="42" applyNumberFormat="1" applyFont="1" applyAlignment="1" applyProtection="1">
      <alignment horizontal="right" vertical="center"/>
      <protection locked="0"/>
    </xf>
    <xf numFmtId="3" fontId="19" fillId="0" borderId="25" xfId="42" applyNumberFormat="1" applyFont="1" applyBorder="1" applyAlignment="1" applyProtection="1">
      <alignment horizontal="right" vertical="center"/>
      <protection locked="0"/>
    </xf>
    <xf numFmtId="0" fontId="19" fillId="0" borderId="25" xfId="38" applyFont="1" applyBorder="1" applyAlignment="1">
      <alignment horizontal="left" vertical="center" indent="2"/>
    </xf>
    <xf numFmtId="3" fontId="19" fillId="26" borderId="20" xfId="42" applyNumberFormat="1" applyFont="1" applyFill="1" applyBorder="1" applyAlignment="1" applyProtection="1">
      <alignment horizontal="left" vertical="center"/>
      <protection locked="0"/>
    </xf>
    <xf numFmtId="3" fontId="19" fillId="26" borderId="0" xfId="42" applyNumberFormat="1" applyFont="1" applyFill="1" applyAlignment="1" applyProtection="1">
      <alignment horizontal="left" vertical="center"/>
      <protection locked="0"/>
    </xf>
    <xf numFmtId="3" fontId="19" fillId="26" borderId="25" xfId="42" applyNumberFormat="1" applyFont="1" applyFill="1" applyBorder="1" applyAlignment="1" applyProtection="1">
      <alignment horizontal="left" vertical="center"/>
      <protection locked="0"/>
    </xf>
    <xf numFmtId="0" fontId="19" fillId="0" borderId="18" xfId="38" applyFont="1" applyBorder="1" applyAlignment="1">
      <alignment horizontal="left" vertical="center" indent="2"/>
    </xf>
    <xf numFmtId="3" fontId="19" fillId="24" borderId="20" xfId="42" applyNumberFormat="1" applyFont="1" applyFill="1" applyBorder="1" applyAlignment="1" applyProtection="1">
      <alignment horizontal="right" vertical="center"/>
      <protection locked="0"/>
    </xf>
    <xf numFmtId="3" fontId="19" fillId="24" borderId="0" xfId="42" applyNumberFormat="1" applyFont="1" applyFill="1" applyAlignment="1" applyProtection="1">
      <alignment horizontal="right" vertical="center"/>
      <protection locked="0"/>
    </xf>
    <xf numFmtId="3" fontId="19" fillId="24" borderId="25" xfId="42" applyNumberFormat="1" applyFont="1" applyFill="1" applyBorder="1" applyAlignment="1" applyProtection="1">
      <alignment horizontal="right" vertical="center"/>
      <protection locked="0"/>
    </xf>
    <xf numFmtId="0" fontId="19" fillId="0" borderId="26" xfId="38" applyFont="1" applyBorder="1" applyAlignment="1">
      <alignment horizontal="left" vertical="center" indent="2"/>
    </xf>
    <xf numFmtId="0" fontId="19" fillId="0" borderId="25" xfId="38" applyFont="1" applyBorder="1" applyAlignment="1">
      <alignment horizontal="left" vertical="center" indent="3"/>
    </xf>
    <xf numFmtId="0" fontId="19" fillId="0" borderId="18" xfId="38" applyFont="1" applyBorder="1" applyAlignment="1">
      <alignment horizontal="left" vertical="center" indent="3"/>
    </xf>
    <xf numFmtId="3" fontId="19" fillId="0" borderId="20" xfId="42" applyNumberFormat="1" applyFont="1" applyBorder="1" applyAlignment="1" applyProtection="1">
      <alignment horizontal="left" vertical="center"/>
      <protection locked="0"/>
    </xf>
    <xf numFmtId="3" fontId="19" fillId="0" borderId="0" xfId="42" applyNumberFormat="1" applyFont="1" applyAlignment="1" applyProtection="1">
      <alignment horizontal="left" vertical="center"/>
      <protection locked="0"/>
    </xf>
    <xf numFmtId="3" fontId="19" fillId="0" borderId="25" xfId="42" applyNumberFormat="1" applyFont="1" applyBorder="1" applyAlignment="1" applyProtection="1">
      <alignment horizontal="left" vertical="center"/>
      <protection locked="0"/>
    </xf>
    <xf numFmtId="0" fontId="20" fillId="0" borderId="13" xfId="42" applyFont="1" applyBorder="1" applyAlignment="1">
      <alignment horizontal="left" vertical="center"/>
    </xf>
    <xf numFmtId="0" fontId="20" fillId="24" borderId="12" xfId="42" applyFont="1" applyFill="1" applyBorder="1" applyAlignment="1">
      <alignment horizontal="left" vertical="center"/>
    </xf>
    <xf numFmtId="0" fontId="20" fillId="24" borderId="20" xfId="38" applyFont="1" applyFill="1" applyBorder="1" applyAlignment="1">
      <alignment vertical="center"/>
    </xf>
    <xf numFmtId="0" fontId="19" fillId="0" borderId="11" xfId="38" applyFont="1" applyBorder="1" applyAlignment="1">
      <alignment horizontal="left" vertical="center" indent="2"/>
    </xf>
    <xf numFmtId="0" fontId="20" fillId="0" borderId="31" xfId="42" applyFont="1" applyBorder="1" applyAlignment="1">
      <alignment horizontal="left" vertical="center"/>
    </xf>
    <xf numFmtId="0" fontId="19" fillId="0" borderId="19" xfId="38" applyFont="1" applyBorder="1" applyAlignment="1">
      <alignment horizontal="left" vertical="center" indent="2"/>
    </xf>
    <xf numFmtId="0" fontId="13" fillId="26" borderId="0" xfId="38" applyFont="1" applyFill="1" applyAlignment="1">
      <alignment horizontal="left"/>
    </xf>
    <xf numFmtId="0" fontId="13" fillId="26" borderId="0" xfId="42" applyFont="1" applyFill="1"/>
    <xf numFmtId="0" fontId="13" fillId="26" borderId="0" xfId="42" applyFont="1" applyFill="1" applyProtection="1">
      <protection locked="0"/>
    </xf>
    <xf numFmtId="0" fontId="13" fillId="0" borderId="0" xfId="42" applyFont="1" applyAlignment="1" applyProtection="1">
      <alignment horizontal="left"/>
      <protection locked="0"/>
    </xf>
    <xf numFmtId="0" fontId="13" fillId="0" borderId="0" xfId="0" applyFont="1" applyAlignment="1">
      <alignment vertical="center"/>
    </xf>
    <xf numFmtId="0" fontId="39" fillId="0" borderId="0" xfId="0" applyFont="1"/>
    <xf numFmtId="0" fontId="9" fillId="0" borderId="0" xfId="0" quotePrefix="1" applyFont="1"/>
    <xf numFmtId="0" fontId="13" fillId="0" borderId="15" xfId="0" applyFont="1" applyBorder="1"/>
    <xf numFmtId="0" fontId="13" fillId="0" borderId="36" xfId="0" applyFont="1" applyBorder="1"/>
    <xf numFmtId="0" fontId="13" fillId="0" borderId="49" xfId="0" applyFont="1" applyBorder="1"/>
    <xf numFmtId="0" fontId="13" fillId="0" borderId="69" xfId="0" applyFont="1" applyBorder="1"/>
    <xf numFmtId="0" fontId="11" fillId="0" borderId="12" xfId="0" applyFont="1" applyBorder="1" applyAlignment="1">
      <alignment horizontal="center" vertical="center"/>
    </xf>
    <xf numFmtId="0" fontId="11" fillId="0" borderId="20" xfId="0" applyFont="1" applyBorder="1" applyAlignment="1">
      <alignment horizontal="center" vertical="center"/>
    </xf>
    <xf numFmtId="0" fontId="20" fillId="0" borderId="11" xfId="0" applyFont="1" applyBorder="1" applyAlignment="1">
      <alignment horizontal="left" vertical="center" wrapText="1" indent="2"/>
    </xf>
    <xf numFmtId="0" fontId="13" fillId="0" borderId="0" xfId="0" applyFont="1" applyAlignment="1">
      <alignment vertical="top"/>
    </xf>
    <xf numFmtId="0" fontId="90" fillId="0" borderId="40" xfId="0" applyFont="1" applyBorder="1" applyAlignment="1">
      <alignment horizontal="left" vertical="center" wrapText="1"/>
    </xf>
    <xf numFmtId="0" fontId="26" fillId="0" borderId="0" xfId="0" quotePrefix="1" applyFont="1" applyAlignment="1">
      <alignment horizontal="left" vertical="top" wrapText="1"/>
    </xf>
    <xf numFmtId="0" fontId="9" fillId="0" borderId="0" xfId="0" applyFont="1" applyAlignment="1">
      <alignment vertical="top" wrapText="1"/>
    </xf>
    <xf numFmtId="0" fontId="13" fillId="0" borderId="18" xfId="0" applyFont="1" applyBorder="1"/>
    <xf numFmtId="49" fontId="8" fillId="31" borderId="12" xfId="0" applyNumberFormat="1" applyFont="1" applyFill="1" applyBorder="1" applyAlignment="1">
      <alignment horizontal="left" vertical="center"/>
    </xf>
    <xf numFmtId="0" fontId="9" fillId="31" borderId="26" xfId="0" applyFont="1" applyFill="1" applyBorder="1" applyAlignment="1">
      <alignment horizontal="center" vertical="center"/>
    </xf>
    <xf numFmtId="49" fontId="8" fillId="31" borderId="14" xfId="0" applyNumberFormat="1" applyFont="1" applyFill="1" applyBorder="1" applyAlignment="1">
      <alignment horizontal="left" vertical="center"/>
    </xf>
    <xf numFmtId="0" fontId="19" fillId="31" borderId="23" xfId="0" applyFont="1" applyFill="1" applyBorder="1" applyAlignment="1">
      <alignment horizontal="center" vertical="center"/>
    </xf>
    <xf numFmtId="0" fontId="20" fillId="31" borderId="23" xfId="0" applyFont="1" applyFill="1" applyBorder="1" applyAlignment="1">
      <alignment horizontal="left" vertical="center"/>
    </xf>
    <xf numFmtId="0" fontId="19" fillId="31" borderId="18" xfId="0" applyFont="1" applyFill="1" applyBorder="1" applyAlignment="1">
      <alignment horizontal="center" vertical="center"/>
    </xf>
    <xf numFmtId="0" fontId="20" fillId="31" borderId="11" xfId="0" applyFont="1" applyFill="1" applyBorder="1" applyAlignment="1">
      <alignment horizontal="left" vertical="center"/>
    </xf>
    <xf numFmtId="0" fontId="20" fillId="0" borderId="26" xfId="0" applyFont="1" applyBorder="1" applyAlignment="1">
      <alignment horizontal="left" vertical="center"/>
    </xf>
    <xf numFmtId="0" fontId="93" fillId="0" borderId="18" xfId="38" applyFont="1" applyBorder="1" applyAlignment="1">
      <alignment horizontal="left" vertical="center"/>
    </xf>
    <xf numFmtId="0" fontId="11" fillId="0" borderId="11" xfId="42" applyFont="1" applyBorder="1" applyAlignment="1" applyProtection="1">
      <alignment horizontal="center" wrapText="1"/>
      <protection locked="0"/>
    </xf>
    <xf numFmtId="0" fontId="8" fillId="0" borderId="11" xfId="0" applyFont="1" applyBorder="1" applyAlignment="1">
      <alignment horizontal="left" vertical="center" wrapText="1" indent="2"/>
    </xf>
    <xf numFmtId="0" fontId="9" fillId="0" borderId="25" xfId="0" applyFont="1" applyBorder="1" applyAlignment="1">
      <alignment horizontal="center" vertical="center"/>
    </xf>
    <xf numFmtId="0" fontId="9" fillId="0" borderId="55" xfId="0" applyFont="1" applyBorder="1" applyAlignment="1">
      <alignment horizontal="center" vertical="center"/>
    </xf>
    <xf numFmtId="3" fontId="9" fillId="0" borderId="11" xfId="0" applyNumberFormat="1" applyFont="1" applyBorder="1" applyAlignment="1">
      <alignment horizontal="center" vertical="center"/>
    </xf>
    <xf numFmtId="0" fontId="9" fillId="25" borderId="26" xfId="0" applyFont="1" applyFill="1" applyBorder="1" applyAlignment="1">
      <alignment horizontal="center" vertical="center"/>
    </xf>
    <xf numFmtId="3" fontId="9" fillId="0" borderId="18" xfId="0" applyNumberFormat="1" applyFont="1" applyBorder="1" applyAlignment="1">
      <alignment horizontal="center" vertical="center"/>
    </xf>
    <xf numFmtId="3" fontId="9" fillId="24" borderId="18" xfId="0" applyNumberFormat="1" applyFont="1" applyFill="1" applyBorder="1" applyAlignment="1">
      <alignment horizontal="center" vertical="center"/>
    </xf>
    <xf numFmtId="3" fontId="9" fillId="0" borderId="26" xfId="0" applyNumberFormat="1" applyFont="1" applyBorder="1" applyAlignment="1">
      <alignment horizontal="center" vertical="center"/>
    </xf>
    <xf numFmtId="1" fontId="13" fillId="0" borderId="11" xfId="0" applyNumberFormat="1" applyFont="1" applyBorder="1" applyAlignment="1">
      <alignment horizontal="center" vertical="center"/>
    </xf>
    <xf numFmtId="0" fontId="13" fillId="0" borderId="11"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38" fillId="0" borderId="0" xfId="0" applyFont="1" applyAlignment="1">
      <alignment horizontal="left"/>
    </xf>
    <xf numFmtId="0" fontId="9" fillId="24" borderId="18" xfId="0" applyFont="1" applyFill="1" applyBorder="1" applyAlignment="1" applyProtection="1">
      <alignment horizontal="right" vertical="center"/>
      <protection locked="0"/>
    </xf>
    <xf numFmtId="0" fontId="9" fillId="31" borderId="18" xfId="0" applyFont="1" applyFill="1" applyBorder="1" applyAlignment="1" applyProtection="1">
      <alignment horizontal="right" vertical="center"/>
      <protection locked="0"/>
    </xf>
    <xf numFmtId="0" fontId="9" fillId="0" borderId="18" xfId="0" applyFont="1" applyBorder="1" applyAlignment="1" applyProtection="1">
      <alignment horizontal="right" vertical="center"/>
      <protection locked="0"/>
    </xf>
    <xf numFmtId="0" fontId="9" fillId="24" borderId="26" xfId="0" applyFont="1" applyFill="1" applyBorder="1" applyAlignment="1" applyProtection="1">
      <alignment horizontal="right" vertical="center"/>
      <protection locked="0"/>
    </xf>
    <xf numFmtId="0" fontId="9" fillId="0" borderId="26" xfId="0" applyFont="1" applyBorder="1" applyAlignment="1" applyProtection="1">
      <alignment horizontal="right" vertical="center"/>
      <protection locked="0"/>
    </xf>
    <xf numFmtId="0" fontId="19" fillId="24" borderId="11" xfId="0" applyFont="1" applyFill="1" applyBorder="1" applyAlignment="1" applyProtection="1">
      <alignment horizontal="right" vertical="center"/>
      <protection locked="0"/>
    </xf>
    <xf numFmtId="0" fontId="19" fillId="31" borderId="26" xfId="0" applyFont="1" applyFill="1" applyBorder="1" applyAlignment="1" applyProtection="1">
      <alignment horizontal="right" vertical="center"/>
      <protection locked="0"/>
    </xf>
    <xf numFmtId="0" fontId="19" fillId="31" borderId="42" xfId="0" applyFont="1" applyFill="1" applyBorder="1" applyAlignment="1" applyProtection="1">
      <alignment horizontal="right" vertical="center"/>
      <protection locked="0"/>
    </xf>
    <xf numFmtId="0" fontId="19" fillId="31" borderId="18" xfId="0" applyFont="1" applyFill="1" applyBorder="1" applyAlignment="1" applyProtection="1">
      <alignment horizontal="right" vertical="center"/>
      <protection locked="0"/>
    </xf>
    <xf numFmtId="0" fontId="19" fillId="24" borderId="26" xfId="0" applyFont="1" applyFill="1" applyBorder="1" applyAlignment="1" applyProtection="1">
      <alignment horizontal="right" vertical="center"/>
      <protection locked="0"/>
    </xf>
    <xf numFmtId="0" fontId="19" fillId="24" borderId="42" xfId="0" applyFont="1" applyFill="1" applyBorder="1" applyAlignment="1" applyProtection="1">
      <alignment horizontal="right" vertical="center"/>
      <protection locked="0"/>
    </xf>
    <xf numFmtId="0" fontId="19" fillId="0" borderId="26" xfId="0" applyFont="1" applyBorder="1" applyAlignment="1" applyProtection="1">
      <alignment horizontal="right" vertical="center"/>
      <protection locked="0"/>
    </xf>
    <xf numFmtId="0" fontId="19" fillId="0" borderId="42" xfId="0" applyFont="1" applyBorder="1" applyAlignment="1" applyProtection="1">
      <alignment horizontal="right" vertical="center"/>
      <protection locked="0"/>
    </xf>
    <xf numFmtId="0" fontId="19" fillId="24" borderId="18" xfId="0" applyFont="1" applyFill="1" applyBorder="1" applyAlignment="1" applyProtection="1">
      <alignment horizontal="right" vertical="center"/>
      <protection locked="0"/>
    </xf>
    <xf numFmtId="0" fontId="19" fillId="24" borderId="28" xfId="0" applyFont="1" applyFill="1" applyBorder="1" applyAlignment="1" applyProtection="1">
      <alignment horizontal="right" vertical="center"/>
      <protection locked="0"/>
    </xf>
    <xf numFmtId="0" fontId="19" fillId="31" borderId="28" xfId="0" applyFont="1" applyFill="1" applyBorder="1" applyAlignment="1" applyProtection="1">
      <alignment horizontal="right" vertical="center"/>
      <protection locked="0"/>
    </xf>
    <xf numFmtId="0" fontId="19" fillId="0" borderId="18" xfId="0" applyFont="1" applyBorder="1" applyAlignment="1" applyProtection="1">
      <alignment horizontal="right" vertical="center"/>
      <protection locked="0"/>
    </xf>
    <xf numFmtId="0" fontId="19" fillId="0" borderId="28" xfId="0" applyFont="1" applyBorder="1" applyAlignment="1" applyProtection="1">
      <alignment horizontal="right" vertical="center"/>
      <protection locked="0"/>
    </xf>
    <xf numFmtId="0" fontId="19" fillId="0" borderId="23" xfId="0" applyFont="1" applyBorder="1" applyAlignment="1" applyProtection="1">
      <alignment horizontal="right" vertical="center"/>
      <protection locked="0"/>
    </xf>
    <xf numFmtId="0" fontId="19" fillId="0" borderId="42" xfId="0" applyFont="1" applyBorder="1" applyAlignment="1" applyProtection="1">
      <alignment vertical="center"/>
      <protection locked="0"/>
    </xf>
    <xf numFmtId="0" fontId="19" fillId="0" borderId="26" xfId="0" applyFont="1" applyBorder="1" applyAlignment="1" applyProtection="1">
      <alignment vertical="center"/>
      <protection locked="0"/>
    </xf>
    <xf numFmtId="0" fontId="19" fillId="0" borderId="40" xfId="0" applyFont="1" applyBorder="1" applyAlignment="1" applyProtection="1">
      <alignment vertical="center"/>
      <protection locked="0"/>
    </xf>
    <xf numFmtId="0" fontId="19" fillId="0" borderId="28" xfId="0" applyFont="1" applyBorder="1" applyAlignment="1" applyProtection="1">
      <alignment vertical="center"/>
      <protection locked="0"/>
    </xf>
    <xf numFmtId="0" fontId="19" fillId="0" borderId="18" xfId="0" applyFont="1" applyBorder="1" applyAlignment="1" applyProtection="1">
      <alignment vertical="center"/>
      <protection locked="0"/>
    </xf>
    <xf numFmtId="0" fontId="19" fillId="0" borderId="37" xfId="0" applyFont="1" applyBorder="1" applyAlignment="1" applyProtection="1">
      <alignment vertical="center"/>
      <protection locked="0"/>
    </xf>
    <xf numFmtId="0" fontId="19" fillId="0" borderId="20" xfId="0" applyFont="1" applyBorder="1" applyAlignment="1" applyProtection="1">
      <alignment vertical="center"/>
      <protection locked="0"/>
    </xf>
    <xf numFmtId="0" fontId="19" fillId="0" borderId="11" xfId="0" applyFont="1" applyBorder="1" applyAlignment="1" applyProtection="1">
      <alignment vertical="center"/>
      <protection locked="0"/>
    </xf>
    <xf numFmtId="0" fontId="19" fillId="0" borderId="19" xfId="0" applyFont="1" applyBorder="1" applyAlignment="1" applyProtection="1">
      <alignment vertical="center"/>
      <protection locked="0"/>
    </xf>
    <xf numFmtId="0" fontId="19" fillId="0" borderId="62" xfId="0" applyFont="1" applyBorder="1" applyAlignment="1" applyProtection="1">
      <alignment vertical="center"/>
      <protection locked="0"/>
    </xf>
    <xf numFmtId="0" fontId="19" fillId="0" borderId="60" xfId="0" applyFont="1" applyBorder="1" applyAlignment="1" applyProtection="1">
      <alignment vertical="center"/>
      <protection locked="0"/>
    </xf>
    <xf numFmtId="0" fontId="19" fillId="24" borderId="18" xfId="42" applyFont="1" applyFill="1" applyBorder="1" applyAlignment="1" applyProtection="1">
      <alignment horizontal="right" vertical="center"/>
      <protection locked="0"/>
    </xf>
    <xf numFmtId="0" fontId="19" fillId="24" borderId="22" xfId="42" applyFont="1" applyFill="1" applyBorder="1" applyAlignment="1" applyProtection="1">
      <alignment horizontal="right" vertical="center"/>
      <protection locked="0"/>
    </xf>
    <xf numFmtId="0" fontId="19" fillId="24" borderId="28" xfId="42" applyFont="1" applyFill="1" applyBorder="1" applyAlignment="1" applyProtection="1">
      <alignment horizontal="right" vertical="center"/>
      <protection locked="0"/>
    </xf>
    <xf numFmtId="0" fontId="19" fillId="0" borderId="18" xfId="42" applyFont="1" applyBorder="1" applyAlignment="1" applyProtection="1">
      <alignment horizontal="right" vertical="center"/>
      <protection locked="0"/>
    </xf>
    <xf numFmtId="0" fontId="19" fillId="0" borderId="22" xfId="42" applyFont="1" applyBorder="1" applyAlignment="1" applyProtection="1">
      <alignment horizontal="right" vertical="center"/>
      <protection locked="0"/>
    </xf>
    <xf numFmtId="0" fontId="19" fillId="0" borderId="28" xfId="42" applyFont="1" applyBorder="1" applyAlignment="1" applyProtection="1">
      <alignment horizontal="right" vertical="center"/>
      <protection locked="0"/>
    </xf>
    <xf numFmtId="0" fontId="19" fillId="26" borderId="26" xfId="42" applyFont="1" applyFill="1" applyBorder="1" applyAlignment="1" applyProtection="1">
      <alignment horizontal="left" vertical="center"/>
      <protection locked="0"/>
    </xf>
    <xf numFmtId="0" fontId="19" fillId="26" borderId="45" xfId="42" applyFont="1" applyFill="1" applyBorder="1" applyAlignment="1" applyProtection="1">
      <alignment horizontal="left" vertical="center"/>
      <protection locked="0"/>
    </xf>
    <xf numFmtId="0" fontId="19" fillId="26" borderId="42" xfId="42" applyFont="1" applyFill="1" applyBorder="1" applyAlignment="1" applyProtection="1">
      <alignment horizontal="left" vertical="center"/>
      <protection locked="0"/>
    </xf>
    <xf numFmtId="0" fontId="19" fillId="0" borderId="45" xfId="42" applyFont="1" applyBorder="1" applyAlignment="1" applyProtection="1">
      <alignment horizontal="right" vertical="center"/>
      <protection locked="0"/>
    </xf>
    <xf numFmtId="0" fontId="19" fillId="0" borderId="26" xfId="42" applyFont="1" applyBorder="1" applyAlignment="1" applyProtection="1">
      <alignment horizontal="right" vertical="center"/>
      <protection locked="0"/>
    </xf>
    <xf numFmtId="0" fontId="19" fillId="0" borderId="42" xfId="42" applyFont="1" applyBorder="1" applyAlignment="1" applyProtection="1">
      <alignment horizontal="right" vertical="center"/>
      <protection locked="0"/>
    </xf>
    <xf numFmtId="0" fontId="19" fillId="24" borderId="26" xfId="42" applyFont="1" applyFill="1" applyBorder="1" applyAlignment="1" applyProtection="1">
      <alignment horizontal="right" vertical="center"/>
      <protection locked="0"/>
    </xf>
    <xf numFmtId="0" fontId="19" fillId="0" borderId="26" xfId="42" applyFont="1" applyBorder="1" applyAlignment="1" applyProtection="1">
      <alignment horizontal="left" vertical="center"/>
      <protection locked="0"/>
    </xf>
    <xf numFmtId="0" fontId="19" fillId="0" borderId="45" xfId="42" applyFont="1" applyBorder="1" applyAlignment="1" applyProtection="1">
      <alignment horizontal="left" vertical="center"/>
      <protection locked="0"/>
    </xf>
    <xf numFmtId="0" fontId="19" fillId="0" borderId="42" xfId="42" applyFont="1" applyBorder="1" applyAlignment="1" applyProtection="1">
      <alignment horizontal="left" vertical="center"/>
      <protection locked="0"/>
    </xf>
    <xf numFmtId="0" fontId="19" fillId="0" borderId="53" xfId="42" applyFont="1" applyBorder="1" applyAlignment="1" applyProtection="1">
      <alignment horizontal="right" vertical="center"/>
      <protection locked="0"/>
    </xf>
    <xf numFmtId="0" fontId="19" fillId="0" borderId="62" xfId="42" applyFont="1" applyBorder="1" applyAlignment="1" applyProtection="1">
      <alignment horizontal="right" vertical="center"/>
      <protection locked="0"/>
    </xf>
    <xf numFmtId="0" fontId="9" fillId="0" borderId="18" xfId="0" applyFont="1" applyBorder="1" applyAlignment="1" applyProtection="1">
      <alignment vertical="center"/>
      <protection locked="0"/>
    </xf>
    <xf numFmtId="0" fontId="8" fillId="0" borderId="20" xfId="0" applyFont="1" applyBorder="1" applyAlignment="1" applyProtection="1">
      <alignment vertical="center"/>
      <protection locked="0"/>
    </xf>
    <xf numFmtId="0" fontId="9" fillId="0" borderId="28" xfId="0" applyFont="1" applyBorder="1" applyAlignment="1" applyProtection="1">
      <alignment vertical="center"/>
      <protection locked="0"/>
    </xf>
    <xf numFmtId="0" fontId="9" fillId="0" borderId="55" xfId="0" applyFont="1" applyBorder="1" applyAlignment="1" applyProtection="1">
      <alignment vertical="center"/>
      <protection locked="0"/>
    </xf>
    <xf numFmtId="0" fontId="8" fillId="0" borderId="58" xfId="0" applyFont="1" applyBorder="1" applyAlignment="1">
      <alignment horizontal="center" vertical="center"/>
    </xf>
    <xf numFmtId="0" fontId="8" fillId="0" borderId="23" xfId="0" applyFont="1" applyBorder="1" applyAlignment="1">
      <alignment horizontal="center"/>
    </xf>
    <xf numFmtId="0" fontId="86" fillId="0" borderId="0" xfId="0" applyFont="1"/>
    <xf numFmtId="0" fontId="110" fillId="0" borderId="0" xfId="0" applyFont="1" applyAlignment="1">
      <alignment vertical="top" wrapText="1"/>
    </xf>
    <xf numFmtId="0" fontId="86" fillId="0" borderId="0" xfId="0" applyFont="1" applyAlignment="1">
      <alignment horizontal="left" vertical="top" wrapText="1"/>
    </xf>
    <xf numFmtId="0" fontId="86" fillId="0" borderId="0" xfId="0" applyFont="1" applyAlignment="1">
      <alignment horizontal="left" vertical="top" wrapText="1" indent="2"/>
    </xf>
    <xf numFmtId="0" fontId="112" fillId="0" borderId="0" xfId="0" applyFont="1" applyAlignment="1">
      <alignment horizontal="left" vertical="top" wrapText="1"/>
    </xf>
    <xf numFmtId="0" fontId="86" fillId="0" borderId="0" xfId="0" applyFont="1" applyAlignment="1">
      <alignment vertical="top"/>
    </xf>
    <xf numFmtId="49" fontId="20" fillId="0" borderId="14" xfId="0" applyNumberFormat="1" applyFont="1" applyBorder="1" applyAlignment="1">
      <alignment horizontal="left" vertical="top"/>
    </xf>
    <xf numFmtId="0" fontId="20" fillId="0" borderId="23" xfId="0" applyFont="1" applyBorder="1" applyAlignment="1">
      <alignment horizontal="left" vertical="top" indent="1"/>
    </xf>
    <xf numFmtId="0" fontId="20" fillId="0" borderId="26" xfId="0" applyFont="1" applyBorder="1" applyAlignment="1">
      <alignment horizontal="left" vertical="top"/>
    </xf>
    <xf numFmtId="49" fontId="20" fillId="0" borderId="50" xfId="0" applyNumberFormat="1" applyFont="1" applyBorder="1" applyAlignment="1">
      <alignment horizontal="left" vertical="center"/>
    </xf>
    <xf numFmtId="49" fontId="20" fillId="0" borderId="13" xfId="0" applyNumberFormat="1" applyFont="1" applyBorder="1" applyAlignment="1">
      <alignment horizontal="left" vertical="center"/>
    </xf>
    <xf numFmtId="0" fontId="20" fillId="0" borderId="72" xfId="0" applyFont="1" applyBorder="1" applyAlignment="1">
      <alignment horizontal="left" vertical="center" indent="1"/>
    </xf>
    <xf numFmtId="49" fontId="20" fillId="0" borderId="12" xfId="0" applyNumberFormat="1" applyFont="1" applyBorder="1" applyAlignment="1">
      <alignment horizontal="left" vertical="center"/>
    </xf>
    <xf numFmtId="0" fontId="20" fillId="0" borderId="71" xfId="0" applyFont="1" applyBorder="1" applyAlignment="1">
      <alignment horizontal="left" vertical="center"/>
    </xf>
    <xf numFmtId="49" fontId="20" fillId="0" borderId="61" xfId="0" applyNumberFormat="1" applyFont="1" applyBorder="1" applyAlignment="1">
      <alignment horizontal="left" vertical="center"/>
    </xf>
    <xf numFmtId="49" fontId="20" fillId="0" borderId="14" xfId="0" applyNumberFormat="1" applyFont="1" applyBorder="1" applyAlignment="1">
      <alignment horizontal="left" vertical="center"/>
    </xf>
    <xf numFmtId="0" fontId="20" fillId="0" borderId="72" xfId="0" applyFont="1" applyBorder="1" applyAlignment="1">
      <alignment horizontal="left" vertical="center" indent="2"/>
    </xf>
    <xf numFmtId="0" fontId="20" fillId="0" borderId="11" xfId="0" quotePrefix="1" applyFont="1" applyBorder="1" applyAlignment="1">
      <alignment horizontal="left" vertical="center" indent="1"/>
    </xf>
    <xf numFmtId="0" fontId="20" fillId="0" borderId="25" xfId="0" applyFont="1" applyBorder="1" applyAlignment="1">
      <alignment horizontal="left" vertical="center" indent="2"/>
    </xf>
    <xf numFmtId="0" fontId="20" fillId="0" borderId="21" xfId="0" applyFont="1" applyBorder="1" applyAlignment="1">
      <alignment horizontal="left" vertical="center" indent="1"/>
    </xf>
    <xf numFmtId="0" fontId="20" fillId="0" borderId="72" xfId="0" applyFont="1" applyBorder="1" applyAlignment="1">
      <alignment horizontal="left" vertical="center"/>
    </xf>
    <xf numFmtId="0" fontId="13" fillId="0" borderId="13" xfId="0" applyFont="1" applyBorder="1" applyAlignment="1">
      <alignment horizontal="left" vertical="center"/>
    </xf>
    <xf numFmtId="0" fontId="13" fillId="0" borderId="12" xfId="0" applyFont="1" applyBorder="1" applyAlignment="1">
      <alignment horizontal="left" vertical="center"/>
    </xf>
    <xf numFmtId="0" fontId="112" fillId="0" borderId="22" xfId="0" applyFont="1" applyBorder="1" applyAlignment="1">
      <alignment horizontal="centerContinuous"/>
    </xf>
    <xf numFmtId="0" fontId="112" fillId="0" borderId="50" xfId="0" applyFont="1" applyBorder="1" applyAlignment="1">
      <alignment horizontal="center"/>
    </xf>
    <xf numFmtId="0" fontId="112" fillId="0" borderId="14" xfId="0" applyFont="1" applyBorder="1" applyAlignment="1">
      <alignment horizontal="center"/>
    </xf>
    <xf numFmtId="0" fontId="112" fillId="0" borderId="15" xfId="0" applyFont="1" applyBorder="1" applyAlignment="1">
      <alignment horizontal="left"/>
    </xf>
    <xf numFmtId="0" fontId="112" fillId="0" borderId="16" xfId="0" applyFont="1" applyBorder="1" applyAlignment="1">
      <alignment horizontal="center"/>
    </xf>
    <xf numFmtId="0" fontId="112" fillId="0" borderId="0" xfId="0" applyFont="1"/>
    <xf numFmtId="0" fontId="86" fillId="0" borderId="0" xfId="0" applyFont="1" applyAlignment="1">
      <alignment horizontal="left"/>
    </xf>
    <xf numFmtId="0" fontId="57" fillId="0" borderId="0" xfId="0" applyFont="1"/>
    <xf numFmtId="0" fontId="79" fillId="0" borderId="41" xfId="40" applyFont="1" applyBorder="1" applyAlignment="1" applyProtection="1">
      <alignment vertical="center" wrapText="1"/>
      <protection locked="0"/>
    </xf>
    <xf numFmtId="0" fontId="79" fillId="0" borderId="20" xfId="40" applyFont="1" applyBorder="1" applyAlignment="1" applyProtection="1">
      <alignment vertical="center" wrapText="1"/>
      <protection locked="0"/>
    </xf>
    <xf numFmtId="0" fontId="79" fillId="0" borderId="28" xfId="40" applyFont="1" applyBorder="1" applyAlignment="1" applyProtection="1">
      <alignment vertical="center" wrapText="1"/>
      <protection locked="0"/>
    </xf>
    <xf numFmtId="0" fontId="79" fillId="0" borderId="41" xfId="40" applyFont="1" applyBorder="1" applyAlignment="1" applyProtection="1">
      <alignment horizontal="center" vertical="center"/>
      <protection locked="0"/>
    </xf>
    <xf numFmtId="0" fontId="79" fillId="0" borderId="20" xfId="40" applyFont="1" applyBorder="1" applyAlignment="1" applyProtection="1">
      <alignment horizontal="center" vertical="center"/>
      <protection locked="0"/>
    </xf>
    <xf numFmtId="9" fontId="79" fillId="0" borderId="47" xfId="45" applyFont="1" applyBorder="1" applyAlignment="1" applyProtection="1">
      <alignment vertical="center"/>
      <protection locked="0"/>
    </xf>
    <xf numFmtId="0" fontId="79" fillId="0" borderId="28" xfId="40" applyFont="1" applyBorder="1" applyAlignment="1" applyProtection="1">
      <alignment horizontal="center" vertical="center"/>
      <protection locked="0"/>
    </xf>
    <xf numFmtId="0" fontId="9" fillId="0" borderId="10" xfId="0" applyFont="1" applyBorder="1" applyProtection="1">
      <protection locked="0"/>
    </xf>
    <xf numFmtId="9" fontId="79" fillId="29" borderId="20" xfId="45" applyFont="1" applyFill="1" applyBorder="1" applyProtection="1">
      <protection locked="0"/>
    </xf>
    <xf numFmtId="0" fontId="5" fillId="0" borderId="0" xfId="40" applyFont="1" applyProtection="1">
      <protection locked="0"/>
    </xf>
    <xf numFmtId="0" fontId="8" fillId="29" borderId="20" xfId="0" applyFont="1" applyFill="1" applyBorder="1" applyAlignment="1" applyProtection="1">
      <alignment vertical="center"/>
      <protection locked="0"/>
    </xf>
    <xf numFmtId="0" fontId="83" fillId="0" borderId="0" xfId="40" applyFont="1" applyAlignment="1" applyProtection="1">
      <alignment vertical="center"/>
      <protection locked="0"/>
    </xf>
    <xf numFmtId="0" fontId="79" fillId="0" borderId="25" xfId="40" applyFont="1" applyBorder="1" applyAlignment="1" applyProtection="1">
      <alignment vertical="center"/>
      <protection locked="0"/>
    </xf>
    <xf numFmtId="0" fontId="9" fillId="0" borderId="22" xfId="0" applyFont="1" applyBorder="1" applyAlignment="1" applyProtection="1">
      <alignment vertical="center"/>
      <protection locked="0"/>
    </xf>
    <xf numFmtId="0" fontId="11" fillId="0" borderId="0" xfId="0" applyFont="1" applyAlignment="1">
      <alignment horizontal="center" vertical="center"/>
    </xf>
    <xf numFmtId="0" fontId="20" fillId="0" borderId="11" xfId="0" applyFont="1" applyBorder="1" applyAlignment="1">
      <alignment horizontal="center" vertical="center"/>
    </xf>
    <xf numFmtId="0" fontId="9" fillId="0" borderId="0" xfId="0" applyFont="1" applyAlignment="1" applyProtection="1">
      <alignment horizontal="center"/>
      <protection locked="0"/>
    </xf>
    <xf numFmtId="0" fontId="9" fillId="0" borderId="10" xfId="0" applyFont="1" applyBorder="1" applyAlignment="1" applyProtection="1">
      <alignment horizontal="center"/>
      <protection locked="0"/>
    </xf>
    <xf numFmtId="0" fontId="9" fillId="0" borderId="21" xfId="0" applyFont="1" applyBorder="1" applyAlignment="1" applyProtection="1">
      <alignment horizontal="center"/>
      <protection locked="0"/>
    </xf>
    <xf numFmtId="0" fontId="20" fillId="0" borderId="25" xfId="0" applyFont="1" applyBorder="1" applyProtection="1">
      <protection locked="0"/>
    </xf>
    <xf numFmtId="0" fontId="48" fillId="0" borderId="0" xfId="0" applyFont="1" applyAlignment="1">
      <alignment horizontal="right" vertical="center"/>
    </xf>
    <xf numFmtId="0" fontId="49" fillId="0" borderId="0" xfId="0" applyFont="1" applyAlignment="1" applyProtection="1">
      <alignment horizontal="right" vertical="center"/>
      <protection locked="0"/>
    </xf>
    <xf numFmtId="0" fontId="37" fillId="0" borderId="0" xfId="0" applyFont="1" applyAlignment="1" applyProtection="1">
      <alignment horizontal="right" vertical="center"/>
      <protection locked="0"/>
    </xf>
    <xf numFmtId="0" fontId="8" fillId="0" borderId="55" xfId="0" applyFont="1" applyBorder="1" applyAlignment="1" applyProtection="1">
      <alignment vertical="center"/>
      <protection locked="0"/>
    </xf>
    <xf numFmtId="0" fontId="19" fillId="0" borderId="26" xfId="38" applyFont="1" applyBorder="1" applyAlignment="1">
      <alignment horizontal="left" vertical="center" wrapText="1"/>
    </xf>
    <xf numFmtId="0" fontId="19" fillId="0" borderId="23" xfId="38" applyFont="1" applyBorder="1" applyAlignment="1">
      <alignment horizontal="left" vertical="center" wrapText="1"/>
    </xf>
    <xf numFmtId="0" fontId="19" fillId="0" borderId="23" xfId="38" applyFont="1" applyBorder="1" applyAlignment="1">
      <alignment horizontal="left" vertical="center"/>
    </xf>
    <xf numFmtId="49" fontId="19" fillId="0" borderId="26" xfId="38" applyNumberFormat="1" applyFont="1" applyBorder="1" applyAlignment="1">
      <alignment vertical="center" wrapText="1"/>
    </xf>
    <xf numFmtId="0" fontId="19" fillId="0" borderId="26" xfId="38" applyFont="1" applyBorder="1" applyAlignment="1">
      <alignment horizontal="left" vertical="center"/>
    </xf>
    <xf numFmtId="0" fontId="19" fillId="0" borderId="18" xfId="38" applyFont="1" applyBorder="1" applyAlignment="1">
      <alignment horizontal="left" vertical="center"/>
    </xf>
    <xf numFmtId="0" fontId="19" fillId="24" borderId="23" xfId="38" applyFont="1" applyFill="1" applyBorder="1" applyAlignment="1">
      <alignment horizontal="left" vertical="center" wrapText="1"/>
    </xf>
    <xf numFmtId="0" fontId="19" fillId="0" borderId="53" xfId="38" applyFont="1" applyBorder="1" applyAlignment="1">
      <alignment horizontal="left" vertical="center"/>
    </xf>
    <xf numFmtId="3" fontId="19" fillId="0" borderId="28" xfId="42" applyNumberFormat="1" applyFont="1" applyBorder="1" applyAlignment="1" applyProtection="1">
      <alignment horizontal="right" vertical="center"/>
      <protection locked="0"/>
    </xf>
    <xf numFmtId="3" fontId="19" fillId="0" borderId="22" xfId="42" applyNumberFormat="1" applyFont="1" applyBorder="1" applyAlignment="1" applyProtection="1">
      <alignment horizontal="right" vertical="center"/>
      <protection locked="0"/>
    </xf>
    <xf numFmtId="3" fontId="19" fillId="0" borderId="55" xfId="42" applyNumberFormat="1" applyFont="1" applyBorder="1" applyAlignment="1" applyProtection="1">
      <alignment horizontal="right" vertical="center"/>
      <protection locked="0"/>
    </xf>
    <xf numFmtId="0" fontId="9" fillId="0" borderId="0" xfId="0" applyFont="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0" borderId="55"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9" fillId="0" borderId="20" xfId="0" applyFont="1" applyBorder="1" applyAlignment="1" applyProtection="1">
      <alignment horizontal="center"/>
      <protection locked="0"/>
    </xf>
    <xf numFmtId="0" fontId="9" fillId="0" borderId="25" xfId="0" applyFont="1" applyBorder="1" applyAlignment="1" applyProtection="1">
      <alignment horizontal="center"/>
      <protection locked="0"/>
    </xf>
    <xf numFmtId="0" fontId="116" fillId="64" borderId="85" xfId="93" applyFont="1" applyFill="1" applyBorder="1" applyAlignment="1" applyProtection="1">
      <alignment horizontal="center" vertical="top"/>
      <protection locked="0"/>
    </xf>
    <xf numFmtId="0" fontId="116" fillId="64" borderId="86" xfId="93" applyFont="1" applyFill="1" applyBorder="1" applyAlignment="1" applyProtection="1">
      <alignment horizontal="center" vertical="top"/>
      <protection locked="0"/>
    </xf>
    <xf numFmtId="0" fontId="75" fillId="64" borderId="87" xfId="93" applyFont="1" applyFill="1" applyBorder="1" applyAlignment="1" applyProtection="1">
      <alignment horizontal="center" vertical="top"/>
      <protection locked="0"/>
    </xf>
    <xf numFmtId="0" fontId="117" fillId="0" borderId="0" xfId="0" applyFont="1" applyAlignment="1">
      <alignment vertical="center"/>
    </xf>
    <xf numFmtId="0" fontId="118" fillId="0" borderId="51" xfId="93" applyFont="1" applyBorder="1" applyAlignment="1">
      <alignment horizontal="left"/>
    </xf>
    <xf numFmtId="0" fontId="118" fillId="0" borderId="52" xfId="93" applyFont="1" applyBorder="1" applyAlignment="1">
      <alignment horizontal="left"/>
    </xf>
    <xf numFmtId="0" fontId="118" fillId="0" borderId="88" xfId="0" applyFont="1" applyBorder="1" applyAlignment="1">
      <alignment horizontal="right" vertical="center"/>
    </xf>
    <xf numFmtId="0" fontId="60" fillId="0" borderId="89" xfId="93" applyFont="1" applyBorder="1" applyAlignment="1">
      <alignment horizontal="center"/>
    </xf>
    <xf numFmtId="0" fontId="118" fillId="0" borderId="29" xfId="93" applyFont="1" applyBorder="1" applyAlignment="1">
      <alignment horizontal="left"/>
    </xf>
    <xf numFmtId="0" fontId="118" fillId="0" borderId="0" xfId="93" applyFont="1" applyAlignment="1">
      <alignment horizontal="left"/>
    </xf>
    <xf numFmtId="0" fontId="118" fillId="0" borderId="74" xfId="0" applyFont="1" applyBorder="1" applyAlignment="1">
      <alignment horizontal="right" vertical="center"/>
    </xf>
    <xf numFmtId="0" fontId="60" fillId="0" borderId="74" xfId="93" applyFont="1" applyBorder="1" applyAlignment="1">
      <alignment horizontal="center"/>
    </xf>
    <xf numFmtId="0" fontId="118" fillId="0" borderId="90" xfId="93" applyFont="1" applyBorder="1" applyAlignment="1">
      <alignment horizontal="left" wrapText="1"/>
    </xf>
    <xf numFmtId="0" fontId="118" fillId="0" borderId="91" xfId="93" applyFont="1" applyBorder="1" applyAlignment="1">
      <alignment wrapText="1"/>
    </xf>
    <xf numFmtId="0" fontId="117" fillId="0" borderId="74" xfId="0" applyFont="1" applyBorder="1" applyAlignment="1">
      <alignment vertical="center"/>
    </xf>
    <xf numFmtId="0" fontId="118" fillId="0" borderId="92" xfId="93" applyFont="1" applyBorder="1" applyAlignment="1">
      <alignment horizontal="left" wrapText="1"/>
    </xf>
    <xf numFmtId="0" fontId="118" fillId="0" borderId="7" xfId="93" applyFont="1" applyBorder="1" applyAlignment="1">
      <alignment wrapText="1"/>
    </xf>
    <xf numFmtId="0" fontId="118" fillId="0" borderId="29" xfId="93" applyFont="1" applyBorder="1" applyAlignment="1">
      <alignment horizontal="left" wrapText="1"/>
    </xf>
    <xf numFmtId="0" fontId="118" fillId="0" borderId="0" xfId="93" applyFont="1" applyAlignment="1">
      <alignment wrapText="1"/>
    </xf>
    <xf numFmtId="0" fontId="119" fillId="0" borderId="74" xfId="0" applyFont="1" applyBorder="1" applyAlignment="1">
      <alignment vertical="center"/>
    </xf>
    <xf numFmtId="0" fontId="118" fillId="0" borderId="0" xfId="93" applyFont="1" applyAlignment="1">
      <alignment horizontal="left" wrapText="1"/>
    </xf>
    <xf numFmtId="0" fontId="118" fillId="0" borderId="74" xfId="93" applyFont="1" applyBorder="1" applyAlignment="1">
      <alignment horizontal="right" wrapText="1"/>
    </xf>
    <xf numFmtId="0" fontId="118" fillId="0" borderId="30" xfId="93" applyFont="1" applyBorder="1" applyAlignment="1">
      <alignment horizontal="left" wrapText="1"/>
    </xf>
    <xf numFmtId="0" fontId="118" fillId="0" borderId="93" xfId="93" applyFont="1" applyBorder="1" applyAlignment="1">
      <alignment horizontal="right" wrapText="1"/>
    </xf>
    <xf numFmtId="0" fontId="119" fillId="0" borderId="88" xfId="0" applyFont="1" applyBorder="1" applyAlignment="1">
      <alignment horizontal="right" vertical="center"/>
    </xf>
    <xf numFmtId="0" fontId="119" fillId="0" borderId="74" xfId="93" applyFont="1" applyBorder="1" applyAlignment="1">
      <alignment horizontal="right" wrapText="1"/>
    </xf>
    <xf numFmtId="0" fontId="118" fillId="0" borderId="56" xfId="93" applyFont="1" applyBorder="1" applyAlignment="1">
      <alignment wrapText="1"/>
    </xf>
    <xf numFmtId="0" fontId="118" fillId="0" borderId="94" xfId="93" applyFont="1" applyBorder="1" applyAlignment="1">
      <alignment horizontal="left" wrapText="1"/>
    </xf>
    <xf numFmtId="0" fontId="118" fillId="0" borderId="15" xfId="93" applyFont="1" applyBorder="1" applyAlignment="1">
      <alignment wrapText="1"/>
    </xf>
    <xf numFmtId="0" fontId="119" fillId="0" borderId="89" xfId="93" applyFont="1" applyBorder="1" applyAlignment="1">
      <alignment horizontal="right" wrapText="1"/>
    </xf>
    <xf numFmtId="0" fontId="118" fillId="0" borderId="51" xfId="93" applyFont="1" applyBorder="1" applyAlignment="1">
      <alignment horizontal="left" wrapText="1"/>
    </xf>
    <xf numFmtId="0" fontId="118" fillId="0" borderId="52" xfId="93" applyFont="1" applyBorder="1" applyAlignment="1">
      <alignment wrapText="1"/>
    </xf>
    <xf numFmtId="0" fontId="119" fillId="0" borderId="88" xfId="93" applyFont="1" applyBorder="1" applyAlignment="1">
      <alignment horizontal="right" wrapText="1"/>
    </xf>
    <xf numFmtId="0" fontId="118" fillId="0" borderId="95" xfId="93" applyFont="1" applyBorder="1" applyAlignment="1">
      <alignment wrapText="1"/>
    </xf>
    <xf numFmtId="0" fontId="118" fillId="0" borderId="96" xfId="93" applyFont="1" applyBorder="1" applyAlignment="1">
      <alignment horizontal="left" wrapText="1"/>
    </xf>
    <xf numFmtId="0" fontId="119" fillId="0" borderId="97" xfId="93" applyFont="1" applyBorder="1" applyAlignment="1">
      <alignment horizontal="right" wrapText="1"/>
    </xf>
    <xf numFmtId="0" fontId="119" fillId="0" borderId="74" xfId="93" applyFont="1" applyBorder="1" applyAlignment="1">
      <alignment wrapText="1"/>
    </xf>
    <xf numFmtId="0" fontId="118" fillId="0" borderId="98" xfId="93" applyFont="1" applyBorder="1" applyAlignment="1">
      <alignment horizontal="left" wrapText="1"/>
    </xf>
    <xf numFmtId="0" fontId="118" fillId="0" borderId="99" xfId="93" applyFont="1" applyBorder="1" applyAlignment="1">
      <alignment horizontal="right" wrapText="1"/>
    </xf>
    <xf numFmtId="0" fontId="118" fillId="0" borderId="100" xfId="93" applyFont="1" applyBorder="1" applyAlignment="1">
      <alignment horizontal="left" wrapText="1"/>
    </xf>
    <xf numFmtId="0" fontId="119" fillId="0" borderId="101" xfId="93" applyFont="1" applyBorder="1" applyAlignment="1">
      <alignment horizontal="right" wrapText="1"/>
    </xf>
    <xf numFmtId="0" fontId="118" fillId="0" borderId="102" xfId="93" applyFont="1" applyBorder="1" applyAlignment="1">
      <alignment horizontal="right" wrapText="1"/>
    </xf>
    <xf numFmtId="0" fontId="118" fillId="0" borderId="103" xfId="93" applyFont="1" applyBorder="1" applyAlignment="1">
      <alignment horizontal="left" wrapText="1"/>
    </xf>
    <xf numFmtId="0" fontId="118" fillId="0" borderId="104" xfId="93" applyFont="1" applyBorder="1" applyAlignment="1">
      <alignment wrapText="1"/>
    </xf>
    <xf numFmtId="0" fontId="118" fillId="0" borderId="105" xfId="93" applyFont="1" applyBorder="1" applyAlignment="1">
      <alignment horizontal="right" wrapText="1"/>
    </xf>
    <xf numFmtId="0" fontId="119" fillId="0" borderId="102" xfId="93" applyFont="1" applyBorder="1" applyAlignment="1">
      <alignment horizontal="right" wrapText="1"/>
    </xf>
    <xf numFmtId="0" fontId="118" fillId="0" borderId="106" xfId="93" applyFont="1" applyBorder="1" applyAlignment="1">
      <alignment horizontal="left" wrapText="1"/>
    </xf>
    <xf numFmtId="0" fontId="118" fillId="0" borderId="107" xfId="93" applyFont="1" applyBorder="1" applyAlignment="1">
      <alignment wrapText="1"/>
    </xf>
    <xf numFmtId="0" fontId="118" fillId="0" borderId="108" xfId="93" applyFont="1" applyBorder="1" applyAlignment="1">
      <alignment horizontal="right" wrapText="1"/>
    </xf>
    <xf numFmtId="0" fontId="118" fillId="0" borderId="109" xfId="93" applyFont="1" applyBorder="1" applyAlignment="1">
      <alignment horizontal="left" wrapText="1"/>
    </xf>
    <xf numFmtId="0" fontId="118" fillId="0" borderId="110" xfId="93" applyFont="1" applyBorder="1" applyAlignment="1">
      <alignment wrapText="1"/>
    </xf>
    <xf numFmtId="0" fontId="118" fillId="0" borderId="111" xfId="93" applyFont="1" applyBorder="1" applyAlignment="1">
      <alignment horizontal="right" wrapText="1"/>
    </xf>
    <xf numFmtId="0" fontId="118" fillId="0" borderId="97" xfId="93" applyFont="1" applyBorder="1" applyAlignment="1">
      <alignment horizontal="right" wrapText="1"/>
    </xf>
    <xf numFmtId="0" fontId="60" fillId="0" borderId="74" xfId="93" applyFont="1" applyBorder="1" applyAlignment="1">
      <alignment wrapText="1"/>
    </xf>
    <xf numFmtId="0" fontId="118" fillId="0" borderId="112" xfId="93" applyFont="1" applyBorder="1" applyAlignment="1">
      <alignment horizontal="right" wrapText="1"/>
    </xf>
    <xf numFmtId="0" fontId="119" fillId="0" borderId="108" xfId="93" applyFont="1" applyBorder="1" applyAlignment="1">
      <alignment horizontal="right" wrapText="1"/>
    </xf>
    <xf numFmtId="0" fontId="119" fillId="0" borderId="111" xfId="93" applyFont="1" applyBorder="1" applyAlignment="1">
      <alignment horizontal="right" wrapText="1"/>
    </xf>
    <xf numFmtId="0" fontId="119" fillId="0" borderId="105" xfId="93" applyFont="1" applyBorder="1" applyAlignment="1">
      <alignment horizontal="right" wrapText="1"/>
    </xf>
    <xf numFmtId="0" fontId="118" fillId="0" borderId="113" xfId="93" applyFont="1" applyBorder="1" applyAlignment="1">
      <alignment horizontal="left" wrapText="1"/>
    </xf>
    <xf numFmtId="0" fontId="118" fillId="0" borderId="114" xfId="93" applyFont="1" applyBorder="1" applyAlignment="1">
      <alignment wrapText="1"/>
    </xf>
    <xf numFmtId="0" fontId="118" fillId="0" borderId="115" xfId="93" applyFont="1" applyBorder="1" applyAlignment="1">
      <alignment horizontal="left" wrapText="1"/>
    </xf>
    <xf numFmtId="0" fontId="118" fillId="0" borderId="116" xfId="93" applyFont="1" applyBorder="1" applyAlignment="1">
      <alignment wrapText="1"/>
    </xf>
    <xf numFmtId="0" fontId="118" fillId="0" borderId="117" xfId="93" applyFont="1" applyBorder="1" applyAlignment="1">
      <alignment horizontal="right" wrapText="1"/>
    </xf>
    <xf numFmtId="0" fontId="119" fillId="0" borderId="117" xfId="93" applyFont="1" applyBorder="1" applyAlignment="1">
      <alignment horizontal="right" wrapText="1"/>
    </xf>
    <xf numFmtId="0" fontId="119" fillId="0" borderId="112" xfId="93" applyFont="1" applyBorder="1" applyAlignment="1">
      <alignment horizontal="right" wrapText="1"/>
    </xf>
    <xf numFmtId="0" fontId="118" fillId="0" borderId="117" xfId="93" applyFont="1" applyBorder="1" applyAlignment="1">
      <alignment wrapText="1"/>
    </xf>
    <xf numFmtId="0" fontId="118" fillId="0" borderId="108" xfId="93" applyFont="1" applyBorder="1" applyAlignment="1">
      <alignment wrapText="1"/>
    </xf>
    <xf numFmtId="0" fontId="119" fillId="0" borderId="74" xfId="0" applyFont="1" applyBorder="1" applyAlignment="1">
      <alignment horizontal="right" vertical="center"/>
    </xf>
    <xf numFmtId="0" fontId="118" fillId="0" borderId="118" xfId="93" applyFont="1" applyBorder="1" applyAlignment="1">
      <alignment horizontal="right" wrapText="1"/>
    </xf>
    <xf numFmtId="0" fontId="119" fillId="0" borderId="93" xfId="93" applyFont="1" applyBorder="1" applyAlignment="1">
      <alignment horizontal="right" wrapText="1"/>
    </xf>
    <xf numFmtId="0" fontId="118" fillId="0" borderId="88" xfId="93" applyFont="1" applyBorder="1" applyAlignment="1">
      <alignment horizontal="right" wrapText="1"/>
    </xf>
    <xf numFmtId="0" fontId="118" fillId="0" borderId="108" xfId="0" applyFont="1" applyBorder="1" applyAlignment="1">
      <alignment horizontal="right" vertical="center"/>
    </xf>
    <xf numFmtId="0" fontId="118" fillId="0" borderId="119" xfId="93" applyFont="1" applyBorder="1" applyAlignment="1">
      <alignment horizontal="left" wrapText="1"/>
    </xf>
    <xf numFmtId="0" fontId="118" fillId="0" borderId="93" xfId="0" applyFont="1" applyBorder="1" applyAlignment="1">
      <alignment horizontal="right" vertical="center"/>
    </xf>
    <xf numFmtId="0" fontId="118" fillId="0" borderId="90" xfId="94" applyFont="1" applyBorder="1" applyAlignment="1">
      <alignment horizontal="left" wrapText="1"/>
    </xf>
    <xf numFmtId="0" fontId="118" fillId="0" borderId="91" xfId="94" applyFont="1" applyBorder="1" applyAlignment="1">
      <alignment wrapText="1"/>
    </xf>
    <xf numFmtId="0" fontId="118" fillId="0" borderId="102" xfId="94" applyFont="1" applyBorder="1" applyAlignment="1">
      <alignment horizontal="right" wrapText="1"/>
    </xf>
    <xf numFmtId="0" fontId="118" fillId="0" borderId="106" xfId="94" applyFont="1" applyBorder="1" applyAlignment="1">
      <alignment horizontal="left" wrapText="1"/>
    </xf>
    <xf numFmtId="0" fontId="118" fillId="0" borderId="107" xfId="94" applyFont="1" applyBorder="1" applyAlignment="1">
      <alignment wrapText="1"/>
    </xf>
    <xf numFmtId="0" fontId="118" fillId="0" borderId="108" xfId="94" applyFont="1" applyBorder="1" applyAlignment="1">
      <alignment horizontal="right" wrapText="1"/>
    </xf>
    <xf numFmtId="0" fontId="118" fillId="0" borderId="110" xfId="94" applyFont="1" applyBorder="1" applyAlignment="1">
      <alignment wrapText="1"/>
    </xf>
    <xf numFmtId="0" fontId="118" fillId="0" borderId="111" xfId="94" applyFont="1" applyBorder="1" applyAlignment="1">
      <alignment horizontal="right" wrapText="1"/>
    </xf>
    <xf numFmtId="0" fontId="119" fillId="0" borderId="102" xfId="94" applyFont="1" applyBorder="1" applyAlignment="1">
      <alignment horizontal="right" wrapText="1"/>
    </xf>
    <xf numFmtId="0" fontId="119" fillId="0" borderId="108" xfId="94" applyFont="1" applyBorder="1" applyAlignment="1">
      <alignment horizontal="right" wrapText="1"/>
    </xf>
    <xf numFmtId="0" fontId="118" fillId="0" borderId="115" xfId="94" applyFont="1" applyBorder="1" applyAlignment="1">
      <alignment horizontal="left" wrapText="1"/>
    </xf>
    <xf numFmtId="0" fontId="118" fillId="0" borderId="116" xfId="94" applyFont="1" applyBorder="1" applyAlignment="1">
      <alignment wrapText="1"/>
    </xf>
    <xf numFmtId="0" fontId="118" fillId="0" borderId="117" xfId="94" applyFont="1" applyBorder="1" applyAlignment="1">
      <alignment horizontal="right" wrapText="1"/>
    </xf>
    <xf numFmtId="0" fontId="60" fillId="63" borderId="121" xfId="94" applyFont="1" applyFill="1" applyBorder="1" applyAlignment="1">
      <alignment wrapText="1"/>
    </xf>
    <xf numFmtId="0" fontId="119" fillId="63" borderId="121" xfId="94" applyFont="1" applyFill="1" applyBorder="1" applyAlignment="1">
      <alignment wrapText="1"/>
    </xf>
    <xf numFmtId="0" fontId="118" fillId="0" borderId="112" xfId="94" applyFont="1" applyBorder="1" applyAlignment="1">
      <alignment horizontal="right" wrapText="1"/>
    </xf>
    <xf numFmtId="0" fontId="119" fillId="0" borderId="112" xfId="94" applyFont="1" applyBorder="1" applyAlignment="1">
      <alignment horizontal="right" wrapText="1"/>
    </xf>
    <xf numFmtId="0" fontId="118" fillId="0" borderId="7" xfId="94" applyFont="1" applyBorder="1" applyAlignment="1">
      <alignment wrapText="1"/>
    </xf>
    <xf numFmtId="0" fontId="118" fillId="0" borderId="104" xfId="94" applyFont="1" applyBorder="1" applyAlignment="1">
      <alignment wrapText="1"/>
    </xf>
    <xf numFmtId="0" fontId="119" fillId="0" borderId="105" xfId="94" applyFont="1" applyBorder="1" applyAlignment="1">
      <alignment horizontal="right" wrapText="1"/>
    </xf>
    <xf numFmtId="0" fontId="118" fillId="0" borderId="105" xfId="94" applyFont="1" applyBorder="1" applyAlignment="1">
      <alignment horizontal="right" wrapText="1"/>
    </xf>
    <xf numFmtId="0" fontId="119" fillId="0" borderId="111" xfId="94" applyFont="1" applyBorder="1" applyAlignment="1">
      <alignment horizontal="right" wrapText="1"/>
    </xf>
    <xf numFmtId="0" fontId="118" fillId="0" borderId="29" xfId="94" applyFont="1" applyBorder="1" applyAlignment="1">
      <alignment horizontal="left" wrapText="1"/>
    </xf>
    <xf numFmtId="0" fontId="118" fillId="0" borderId="0" xfId="94" applyFont="1" applyAlignment="1">
      <alignment wrapText="1"/>
    </xf>
    <xf numFmtId="0" fontId="118" fillId="0" borderId="74" xfId="94" applyFont="1" applyBorder="1" applyAlignment="1">
      <alignment horizontal="right" wrapText="1"/>
    </xf>
    <xf numFmtId="0" fontId="118" fillId="0" borderId="95" xfId="94" applyFont="1" applyBorder="1" applyAlignment="1">
      <alignment wrapText="1"/>
    </xf>
    <xf numFmtId="0" fontId="118" fillId="0" borderId="93" xfId="94" applyFont="1" applyBorder="1" applyAlignment="1">
      <alignment horizontal="right" wrapText="1"/>
    </xf>
    <xf numFmtId="0" fontId="118" fillId="0" borderId="51" xfId="94" applyFont="1" applyBorder="1" applyAlignment="1">
      <alignment horizontal="left" wrapText="1"/>
    </xf>
    <xf numFmtId="0" fontId="118" fillId="0" borderId="52" xfId="94" applyFont="1" applyBorder="1" applyAlignment="1">
      <alignment wrapText="1"/>
    </xf>
    <xf numFmtId="0" fontId="118" fillId="0" borderId="88" xfId="94" applyFont="1" applyBorder="1" applyAlignment="1">
      <alignment horizontal="right" wrapText="1"/>
    </xf>
    <xf numFmtId="0" fontId="118" fillId="0" borderId="30" xfId="94" applyFont="1" applyBorder="1" applyAlignment="1">
      <alignment horizontal="left" wrapText="1"/>
    </xf>
    <xf numFmtId="0" fontId="118" fillId="0" borderId="92" xfId="94" applyFont="1" applyBorder="1" applyAlignment="1">
      <alignment horizontal="left" wrapText="1"/>
    </xf>
    <xf numFmtId="0" fontId="119" fillId="0" borderId="74" xfId="94" applyFont="1" applyBorder="1" applyAlignment="1">
      <alignment horizontal="right" wrapText="1"/>
    </xf>
    <xf numFmtId="0" fontId="118" fillId="0" borderId="92" xfId="94" applyFont="1" applyBorder="1" applyAlignment="1">
      <alignment wrapText="1"/>
    </xf>
    <xf numFmtId="0" fontId="118" fillId="0" borderId="103" xfId="94" applyFont="1" applyBorder="1" applyAlignment="1">
      <alignment wrapText="1"/>
    </xf>
    <xf numFmtId="0" fontId="118" fillId="0" borderId="109" xfId="94" applyFont="1" applyBorder="1" applyAlignment="1">
      <alignment wrapText="1"/>
    </xf>
    <xf numFmtId="0" fontId="60" fillId="63" borderId="99" xfId="94" applyFont="1" applyFill="1" applyBorder="1" applyAlignment="1">
      <alignment wrapText="1"/>
    </xf>
    <xf numFmtId="0" fontId="60" fillId="63" borderId="120" xfId="94" applyFont="1" applyFill="1" applyBorder="1" applyAlignment="1">
      <alignment wrapText="1"/>
    </xf>
    <xf numFmtId="0" fontId="118" fillId="0" borderId="0" xfId="0" applyFont="1" applyAlignment="1">
      <alignment vertical="center"/>
    </xf>
    <xf numFmtId="0" fontId="118" fillId="0" borderId="0" xfId="0" applyFont="1" applyAlignment="1">
      <alignment horizontal="right" vertical="center"/>
    </xf>
    <xf numFmtId="3" fontId="10" fillId="31" borderId="26" xfId="42" applyNumberFormat="1" applyFont="1" applyFill="1" applyBorder="1" applyAlignment="1" applyProtection="1">
      <alignment horizontal="right" vertical="center"/>
      <protection locked="0"/>
    </xf>
    <xf numFmtId="3" fontId="10" fillId="31" borderId="40" xfId="42" applyNumberFormat="1" applyFont="1" applyFill="1" applyBorder="1" applyAlignment="1" applyProtection="1">
      <alignment horizontal="right" vertical="center"/>
      <protection locked="0"/>
    </xf>
    <xf numFmtId="3" fontId="10" fillId="31" borderId="18" xfId="42" applyNumberFormat="1" applyFont="1" applyFill="1" applyBorder="1" applyAlignment="1" applyProtection="1">
      <alignment horizontal="right" vertical="center"/>
      <protection locked="0"/>
    </xf>
    <xf numFmtId="3" fontId="10" fillId="31" borderId="37" xfId="42" applyNumberFormat="1" applyFont="1" applyFill="1" applyBorder="1" applyAlignment="1" applyProtection="1">
      <alignment horizontal="right" vertical="center"/>
      <protection locked="0"/>
    </xf>
    <xf numFmtId="0" fontId="19" fillId="24" borderId="45" xfId="42" applyFont="1" applyFill="1" applyBorder="1" applyAlignment="1" applyProtection="1">
      <alignment horizontal="right" vertical="center"/>
      <protection locked="0"/>
    </xf>
    <xf numFmtId="0" fontId="19" fillId="24" borderId="42" xfId="42" applyFont="1" applyFill="1" applyBorder="1" applyAlignment="1" applyProtection="1">
      <alignment horizontal="right" vertical="center"/>
      <protection locked="0"/>
    </xf>
    <xf numFmtId="3" fontId="19" fillId="26" borderId="28" xfId="42" applyNumberFormat="1" applyFont="1" applyFill="1" applyBorder="1" applyAlignment="1" applyProtection="1">
      <alignment horizontal="left" vertical="center"/>
      <protection locked="0"/>
    </xf>
    <xf numFmtId="3" fontId="19" fillId="26" borderId="22" xfId="42" applyNumberFormat="1" applyFont="1" applyFill="1" applyBorder="1" applyAlignment="1" applyProtection="1">
      <alignment horizontal="left" vertical="center"/>
      <protection locked="0"/>
    </xf>
    <xf numFmtId="3" fontId="19" fillId="26" borderId="55" xfId="42" applyNumberFormat="1" applyFont="1" applyFill="1" applyBorder="1" applyAlignment="1" applyProtection="1">
      <alignment horizontal="left" vertical="center"/>
      <protection locked="0"/>
    </xf>
    <xf numFmtId="0" fontId="120" fillId="0" borderId="26" xfId="0" applyFont="1" applyBorder="1" applyAlignment="1" applyProtection="1">
      <alignment vertical="center"/>
      <protection locked="0"/>
    </xf>
    <xf numFmtId="0" fontId="8" fillId="31" borderId="26" xfId="0" applyFont="1" applyFill="1" applyBorder="1" applyAlignment="1">
      <alignment horizontal="left" vertical="center"/>
    </xf>
    <xf numFmtId="0" fontId="36" fillId="0" borderId="26" xfId="0" applyFont="1" applyBorder="1" applyAlignment="1" applyProtection="1">
      <alignment horizontal="center" vertical="center"/>
      <protection locked="0"/>
    </xf>
    <xf numFmtId="0" fontId="59" fillId="0" borderId="26" xfId="0" applyFont="1" applyBorder="1" applyAlignment="1">
      <alignment horizontal="center" vertical="center"/>
    </xf>
    <xf numFmtId="0" fontId="59" fillId="0" borderId="26" xfId="0" quotePrefix="1" applyFont="1" applyBorder="1" applyAlignment="1">
      <alignment horizontal="center" vertical="center"/>
    </xf>
    <xf numFmtId="0" fontId="7" fillId="0" borderId="11" xfId="0" applyFont="1" applyBorder="1" applyAlignment="1">
      <alignment horizontal="left" vertical="center" indent="1"/>
    </xf>
    <xf numFmtId="0" fontId="7" fillId="0" borderId="11" xfId="0" applyFont="1" applyBorder="1" applyAlignment="1">
      <alignment horizontal="left" vertical="center" indent="2"/>
    </xf>
    <xf numFmtId="0" fontId="7" fillId="0" borderId="11" xfId="0" applyFont="1" applyBorder="1" applyAlignment="1">
      <alignment horizontal="left" vertical="center" indent="3"/>
    </xf>
    <xf numFmtId="0" fontId="7" fillId="0" borderId="25" xfId="0" applyFont="1" applyBorder="1" applyAlignment="1">
      <alignment horizontal="left" vertical="center" indent="2"/>
    </xf>
    <xf numFmtId="0" fontId="59" fillId="0" borderId="47" xfId="0" applyFont="1" applyBorder="1" applyAlignment="1">
      <alignment horizontal="center" vertical="center"/>
    </xf>
    <xf numFmtId="0" fontId="7" fillId="0" borderId="25" xfId="0" applyFont="1" applyBorder="1" applyAlignment="1">
      <alignment horizontal="left" vertical="center" indent="1"/>
    </xf>
    <xf numFmtId="0" fontId="7" fillId="0" borderId="18" xfId="0" applyFont="1" applyBorder="1" applyAlignment="1">
      <alignment horizontal="left" vertical="center" indent="1"/>
    </xf>
    <xf numFmtId="0" fontId="7" fillId="0" borderId="23" xfId="0" applyFont="1" applyBorder="1" applyAlignment="1">
      <alignment horizontal="left" vertical="center" indent="1"/>
    </xf>
    <xf numFmtId="0" fontId="7" fillId="0" borderId="18" xfId="0" applyFont="1" applyBorder="1" applyAlignment="1">
      <alignment horizontal="left" vertical="center" indent="3"/>
    </xf>
    <xf numFmtId="49" fontId="8" fillId="31" borderId="39" xfId="0" applyNumberFormat="1" applyFont="1" applyFill="1" applyBorder="1" applyAlignment="1">
      <alignment horizontal="left" vertical="center"/>
    </xf>
    <xf numFmtId="0" fontId="9" fillId="31" borderId="23" xfId="0" applyFont="1" applyFill="1" applyBorder="1" applyAlignment="1">
      <alignment horizontal="center" vertical="center"/>
    </xf>
    <xf numFmtId="0" fontId="9" fillId="31" borderId="26" xfId="0" applyFont="1" applyFill="1" applyBorder="1" applyAlignment="1" applyProtection="1">
      <alignment horizontal="right" vertical="center"/>
      <protection locked="0"/>
    </xf>
    <xf numFmtId="0" fontId="114" fillId="0" borderId="0" xfId="0" applyFont="1" applyAlignment="1">
      <alignment horizontal="center"/>
    </xf>
    <xf numFmtId="0" fontId="0" fillId="0" borderId="0" xfId="0" applyAlignment="1">
      <alignment horizontal="center"/>
    </xf>
    <xf numFmtId="0" fontId="24" fillId="0" borderId="0" xfId="0" applyFont="1" applyAlignment="1" applyProtection="1">
      <alignment horizontal="center"/>
      <protection locked="0"/>
    </xf>
    <xf numFmtId="0" fontId="0" fillId="0" borderId="0" xfId="0" applyAlignment="1" applyProtection="1">
      <alignment horizontal="center"/>
      <protection locked="0"/>
    </xf>
    <xf numFmtId="0" fontId="20" fillId="0" borderId="10" xfId="0" applyFont="1" applyBorder="1" applyAlignment="1" applyProtection="1">
      <alignment horizontal="center"/>
      <protection locked="0"/>
    </xf>
    <xf numFmtId="0" fontId="20" fillId="0" borderId="21" xfId="0" applyFont="1" applyBorder="1" applyAlignment="1" applyProtection="1">
      <alignment horizontal="center"/>
      <protection locked="0"/>
    </xf>
    <xf numFmtId="3" fontId="19" fillId="24" borderId="0" xfId="0" applyNumberFormat="1" applyFont="1" applyFill="1" applyAlignment="1" applyProtection="1">
      <alignment horizontal="center" vertical="center"/>
      <protection locked="0"/>
    </xf>
    <xf numFmtId="3" fontId="19" fillId="24" borderId="25" xfId="0" applyNumberFormat="1" applyFont="1" applyFill="1" applyBorder="1" applyAlignment="1" applyProtection="1">
      <alignment horizontal="center" vertical="center"/>
      <protection locked="0"/>
    </xf>
    <xf numFmtId="3" fontId="19" fillId="0" borderId="0" xfId="0" applyNumberFormat="1" applyFont="1" applyAlignment="1" applyProtection="1">
      <alignment horizontal="center" vertical="center"/>
      <protection locked="0"/>
    </xf>
    <xf numFmtId="3" fontId="19" fillId="0" borderId="25" xfId="0" applyNumberFormat="1" applyFont="1" applyBorder="1" applyAlignment="1" applyProtection="1">
      <alignment horizontal="center" vertical="center"/>
      <protection locked="0"/>
    </xf>
    <xf numFmtId="0" fontId="9" fillId="0" borderId="41" xfId="0" applyFont="1" applyBorder="1" applyAlignment="1" applyProtection="1">
      <alignment horizontal="center"/>
      <protection locked="0"/>
    </xf>
    <xf numFmtId="3" fontId="19" fillId="24" borderId="20" xfId="0" applyNumberFormat="1" applyFont="1" applyFill="1" applyBorder="1" applyAlignment="1" applyProtection="1">
      <alignment horizontal="center" vertical="center"/>
      <protection locked="0"/>
    </xf>
    <xf numFmtId="3" fontId="19" fillId="0" borderId="20" xfId="0" applyNumberFormat="1" applyFont="1" applyBorder="1" applyAlignment="1" applyProtection="1">
      <alignment horizontal="center" vertical="center"/>
      <protection locked="0"/>
    </xf>
    <xf numFmtId="0" fontId="9" fillId="0" borderId="46" xfId="0" applyFont="1" applyBorder="1" applyAlignment="1" applyProtection="1">
      <alignment horizontal="center"/>
      <protection locked="0"/>
    </xf>
    <xf numFmtId="0" fontId="59" fillId="0" borderId="69" xfId="0" applyFont="1" applyBorder="1" applyAlignment="1" applyProtection="1">
      <alignment horizontal="center" vertical="center"/>
      <protection locked="0"/>
    </xf>
    <xf numFmtId="3" fontId="19" fillId="24" borderId="49" xfId="0" applyNumberFormat="1" applyFont="1" applyFill="1" applyBorder="1" applyAlignment="1" applyProtection="1">
      <alignment horizontal="center" vertical="center"/>
      <protection locked="0"/>
    </xf>
    <xf numFmtId="3" fontId="19" fillId="0" borderId="49" xfId="0" applyNumberFormat="1" applyFont="1" applyBorder="1" applyAlignment="1" applyProtection="1">
      <alignment horizontal="center" vertical="center"/>
      <protection locked="0"/>
    </xf>
    <xf numFmtId="0" fontId="20" fillId="0" borderId="46" xfId="0" applyFont="1" applyBorder="1" applyAlignment="1" applyProtection="1">
      <alignment horizontal="center"/>
      <protection locked="0"/>
    </xf>
    <xf numFmtId="0" fontId="7" fillId="24" borderId="11" xfId="0" applyFont="1" applyFill="1" applyBorder="1" applyAlignment="1">
      <alignment horizontal="left" vertical="center"/>
    </xf>
    <xf numFmtId="0" fontId="59" fillId="24" borderId="23" xfId="0" applyFont="1" applyFill="1" applyBorder="1" applyAlignment="1">
      <alignment horizontal="center" vertical="center"/>
    </xf>
    <xf numFmtId="0" fontId="59" fillId="0" borderId="23" xfId="0" applyFont="1" applyBorder="1" applyAlignment="1">
      <alignment horizontal="center" vertical="center"/>
    </xf>
    <xf numFmtId="0" fontId="59" fillId="0" borderId="11" xfId="0" applyFont="1" applyBorder="1" applyAlignment="1">
      <alignment horizontal="center" vertical="center"/>
    </xf>
    <xf numFmtId="0" fontId="7" fillId="24" borderId="26" xfId="0" applyFont="1" applyFill="1" applyBorder="1" applyAlignment="1">
      <alignment horizontal="left" vertical="center"/>
    </xf>
    <xf numFmtId="0" fontId="59" fillId="24" borderId="26" xfId="0" applyFont="1" applyFill="1" applyBorder="1" applyAlignment="1">
      <alignment horizontal="center" vertical="center"/>
    </xf>
    <xf numFmtId="0" fontId="7" fillId="24" borderId="23" xfId="0" applyFont="1" applyFill="1" applyBorder="1" applyAlignment="1">
      <alignment horizontal="left" vertical="center"/>
    </xf>
    <xf numFmtId="0" fontId="7" fillId="0" borderId="18" xfId="0" applyFont="1" applyBorder="1" applyAlignment="1">
      <alignment horizontal="left" vertical="center" indent="2"/>
    </xf>
    <xf numFmtId="0" fontId="59" fillId="24" borderId="11" xfId="0" applyFont="1" applyFill="1" applyBorder="1" applyAlignment="1">
      <alignment horizontal="center" vertical="center"/>
    </xf>
    <xf numFmtId="0" fontId="59" fillId="24" borderId="18" xfId="0" applyFont="1" applyFill="1" applyBorder="1" applyAlignment="1">
      <alignment horizontal="center" vertical="center"/>
    </xf>
    <xf numFmtId="0" fontId="59" fillId="0" borderId="55" xfId="0" applyFont="1" applyBorder="1" applyAlignment="1">
      <alignment horizontal="center" vertical="center"/>
    </xf>
    <xf numFmtId="0" fontId="59" fillId="0" borderId="18" xfId="0" applyFont="1" applyBorder="1" applyAlignment="1">
      <alignment horizontal="center" vertical="center"/>
    </xf>
    <xf numFmtId="0" fontId="7" fillId="24" borderId="18" xfId="0" applyFont="1" applyFill="1" applyBorder="1" applyAlignment="1">
      <alignment horizontal="left" vertical="center"/>
    </xf>
    <xf numFmtId="0" fontId="20" fillId="0" borderId="41" xfId="0" applyFont="1" applyBorder="1" applyAlignment="1">
      <alignment horizontal="center" vertical="center"/>
    </xf>
    <xf numFmtId="0" fontId="20" fillId="0" borderId="58" xfId="0" applyFont="1" applyBorder="1" applyAlignment="1">
      <alignment horizontal="center" vertical="center"/>
    </xf>
    <xf numFmtId="0" fontId="9" fillId="0" borderId="18" xfId="0" applyFont="1" applyBorder="1" applyAlignment="1" applyProtection="1">
      <alignment horizontal="center"/>
      <protection locked="0"/>
    </xf>
    <xf numFmtId="0" fontId="9" fillId="0" borderId="37" xfId="0" applyFont="1" applyBorder="1" applyAlignment="1" applyProtection="1">
      <alignment horizontal="center"/>
      <protection locked="0"/>
    </xf>
    <xf numFmtId="0" fontId="9" fillId="0" borderId="13" xfId="0" applyFont="1" applyBorder="1" applyAlignment="1">
      <alignment horizontal="center"/>
    </xf>
    <xf numFmtId="0" fontId="9" fillId="0" borderId="37" xfId="0" applyFont="1" applyBorder="1" applyAlignment="1">
      <alignment horizontal="center"/>
    </xf>
    <xf numFmtId="3" fontId="8" fillId="0" borderId="0" xfId="0" applyNumberFormat="1" applyFont="1" applyAlignment="1" applyProtection="1">
      <alignment vertical="center"/>
      <protection locked="0"/>
    </xf>
    <xf numFmtId="3" fontId="9" fillId="0" borderId="0" xfId="0" applyNumberFormat="1" applyFont="1" applyAlignment="1" applyProtection="1">
      <alignment horizontal="left" vertical="center" indent="1"/>
      <protection locked="0"/>
    </xf>
    <xf numFmtId="0" fontId="9" fillId="0" borderId="0" xfId="0" applyFont="1" applyAlignment="1" applyProtection="1">
      <alignment horizontal="left" indent="1"/>
      <protection locked="0"/>
    </xf>
    <xf numFmtId="0" fontId="120" fillId="0" borderId="42" xfId="0" applyFont="1" applyBorder="1" applyAlignment="1" applyProtection="1">
      <alignment horizontal="left" vertical="center"/>
      <protection locked="0"/>
    </xf>
    <xf numFmtId="0" fontId="121" fillId="0" borderId="45" xfId="0" applyFont="1" applyBorder="1" applyAlignment="1" applyProtection="1">
      <alignment vertical="center"/>
      <protection locked="0"/>
    </xf>
    <xf numFmtId="0" fontId="121" fillId="0" borderId="47" xfId="0" applyFont="1" applyBorder="1" applyAlignment="1" applyProtection="1">
      <alignment vertical="center"/>
      <protection locked="0"/>
    </xf>
    <xf numFmtId="0" fontId="121" fillId="0" borderId="10" xfId="0" applyFont="1" applyBorder="1" applyAlignment="1" applyProtection="1">
      <alignment vertical="center"/>
      <protection locked="0"/>
    </xf>
    <xf numFmtId="0" fontId="121" fillId="0" borderId="21" xfId="0" applyFont="1" applyBorder="1" applyAlignment="1" applyProtection="1">
      <alignment vertical="center"/>
      <protection locked="0"/>
    </xf>
    <xf numFmtId="0" fontId="20" fillId="0" borderId="0" xfId="0" applyFont="1" applyAlignment="1" applyProtection="1">
      <alignment horizontal="center"/>
      <protection locked="0"/>
    </xf>
    <xf numFmtId="0" fontId="7" fillId="0" borderId="11" xfId="0" applyFont="1" applyBorder="1" applyAlignment="1">
      <alignment horizontal="left" vertical="center"/>
    </xf>
    <xf numFmtId="0" fontId="7" fillId="0" borderId="20" xfId="0" applyFont="1" applyBorder="1" applyAlignment="1">
      <alignment horizontal="left" vertical="center" indent="1"/>
    </xf>
    <xf numFmtId="0" fontId="7" fillId="0" borderId="11" xfId="0" applyFont="1" applyBorder="1" applyAlignment="1">
      <alignment vertical="center"/>
    </xf>
    <xf numFmtId="0" fontId="7" fillId="0" borderId="18" xfId="0" applyFont="1" applyBorder="1" applyAlignment="1">
      <alignment horizontal="left" vertical="center"/>
    </xf>
    <xf numFmtId="0" fontId="7" fillId="0" borderId="11" xfId="0" applyFont="1" applyBorder="1" applyAlignment="1">
      <alignment horizontal="left" vertical="top"/>
    </xf>
    <xf numFmtId="0" fontId="7" fillId="0" borderId="19" xfId="0" quotePrefix="1" applyFont="1" applyBorder="1" applyAlignment="1">
      <alignment horizontal="left" vertical="center" indent="1"/>
    </xf>
    <xf numFmtId="0" fontId="120" fillId="0" borderId="47" xfId="0" applyFont="1" applyBorder="1" applyAlignment="1" applyProtection="1">
      <alignment horizontal="center" vertical="center"/>
      <protection locked="0"/>
    </xf>
    <xf numFmtId="0" fontId="120" fillId="0" borderId="41" xfId="0" applyFont="1" applyBorder="1" applyAlignment="1" applyProtection="1">
      <alignment horizontal="left" vertical="center"/>
      <protection locked="0"/>
    </xf>
    <xf numFmtId="0" fontId="120" fillId="0" borderId="26" xfId="0" applyFont="1" applyBorder="1" applyAlignment="1" applyProtection="1">
      <alignment horizontal="left" vertical="center"/>
      <protection locked="0"/>
    </xf>
    <xf numFmtId="0" fontId="121" fillId="0" borderId="22" xfId="0" applyFont="1" applyBorder="1" applyAlignment="1" applyProtection="1">
      <alignment horizontal="right" vertical="center"/>
      <protection locked="0"/>
    </xf>
    <xf numFmtId="0" fontId="123" fillId="0" borderId="55" xfId="0" applyFont="1" applyBorder="1" applyAlignment="1">
      <alignment horizontal="center" vertical="center"/>
    </xf>
    <xf numFmtId="0" fontId="120" fillId="0" borderId="48" xfId="0" applyFont="1" applyBorder="1" applyAlignment="1" applyProtection="1">
      <alignment horizontal="left" vertical="center"/>
      <protection locked="0"/>
    </xf>
    <xf numFmtId="0" fontId="120" fillId="0" borderId="70" xfId="0" applyFont="1" applyBorder="1" applyProtection="1">
      <protection locked="0"/>
    </xf>
    <xf numFmtId="0" fontId="120" fillId="0" borderId="42" xfId="0" applyFont="1" applyBorder="1" applyAlignment="1" applyProtection="1">
      <alignment vertical="center"/>
      <protection locked="0"/>
    </xf>
    <xf numFmtId="0" fontId="120" fillId="0" borderId="45" xfId="0" applyFont="1" applyBorder="1" applyAlignment="1" applyProtection="1">
      <alignment vertical="center"/>
      <protection locked="0"/>
    </xf>
    <xf numFmtId="0" fontId="120" fillId="0" borderId="44" xfId="0" applyFont="1" applyBorder="1" applyProtection="1">
      <protection locked="0"/>
    </xf>
    <xf numFmtId="0" fontId="121" fillId="0" borderId="0" xfId="0" applyFont="1" applyAlignment="1" applyProtection="1">
      <alignment vertical="center"/>
      <protection locked="0"/>
    </xf>
    <xf numFmtId="0" fontId="120" fillId="0" borderId="38" xfId="0" applyFont="1" applyBorder="1" applyAlignment="1" applyProtection="1">
      <alignment vertical="center"/>
      <protection locked="0"/>
    </xf>
    <xf numFmtId="0" fontId="120" fillId="0" borderId="43" xfId="0" applyFont="1" applyBorder="1" applyAlignment="1" applyProtection="1">
      <alignment vertical="center"/>
      <protection locked="0"/>
    </xf>
    <xf numFmtId="0" fontId="120" fillId="0" borderId="44" xfId="0" applyFont="1" applyBorder="1" applyAlignment="1" applyProtection="1">
      <alignment vertical="center"/>
      <protection locked="0"/>
    </xf>
    <xf numFmtId="0" fontId="120" fillId="0" borderId="40" xfId="0" applyFont="1" applyBorder="1" applyAlignment="1" applyProtection="1">
      <alignment vertical="center"/>
      <protection locked="0"/>
    </xf>
    <xf numFmtId="0" fontId="120" fillId="0" borderId="48" xfId="42" applyFont="1" applyBorder="1" applyAlignment="1" applyProtection="1">
      <alignment vertical="center"/>
      <protection locked="0"/>
    </xf>
    <xf numFmtId="0" fontId="120" fillId="0" borderId="48" xfId="42" applyFont="1" applyBorder="1" applyAlignment="1" applyProtection="1">
      <alignment horizontal="left" vertical="center"/>
      <protection locked="0"/>
    </xf>
    <xf numFmtId="0" fontId="121" fillId="0" borderId="22" xfId="38" applyFont="1" applyBorder="1" applyAlignment="1" applyProtection="1">
      <alignment vertical="center"/>
      <protection locked="0"/>
    </xf>
    <xf numFmtId="0" fontId="121" fillId="0" borderId="45" xfId="38" applyFont="1" applyBorder="1" applyAlignment="1" applyProtection="1">
      <alignment vertical="center"/>
      <protection locked="0"/>
    </xf>
    <xf numFmtId="0" fontId="121" fillId="0" borderId="44" xfId="38" applyFont="1" applyBorder="1" applyAlignment="1" applyProtection="1">
      <alignment vertical="center"/>
      <protection locked="0"/>
    </xf>
    <xf numFmtId="0" fontId="120" fillId="0" borderId="28" xfId="42" applyFont="1" applyBorder="1" applyAlignment="1" applyProtection="1">
      <alignment vertical="center"/>
      <protection locked="0"/>
    </xf>
    <xf numFmtId="0" fontId="120" fillId="0" borderId="42" xfId="42" applyFont="1" applyBorder="1" applyAlignment="1" applyProtection="1">
      <alignment horizontal="left" vertical="center"/>
      <protection locked="0"/>
    </xf>
    <xf numFmtId="0" fontId="120" fillId="0" borderId="42" xfId="42" applyFont="1" applyBorder="1" applyAlignment="1" applyProtection="1">
      <alignment vertical="center"/>
      <protection locked="0"/>
    </xf>
    <xf numFmtId="0" fontId="20" fillId="0" borderId="10" xfId="0" applyFont="1" applyBorder="1" applyProtection="1">
      <protection locked="0"/>
    </xf>
    <xf numFmtId="0" fontId="20" fillId="0" borderId="22" xfId="0" applyFont="1" applyBorder="1" applyProtection="1">
      <protection locked="0"/>
    </xf>
    <xf numFmtId="3" fontId="11" fillId="0" borderId="0" xfId="0" applyNumberFormat="1" applyFont="1" applyAlignment="1" applyProtection="1">
      <alignment vertical="center"/>
      <protection locked="0"/>
    </xf>
    <xf numFmtId="3" fontId="13" fillId="0" borderId="0" xfId="0" applyNumberFormat="1" applyFont="1" applyAlignment="1" applyProtection="1">
      <alignment horizontal="left" vertical="center" indent="1"/>
      <protection locked="0"/>
    </xf>
    <xf numFmtId="0" fontId="13" fillId="0" borderId="0" xfId="0" applyFont="1" applyAlignment="1" applyProtection="1">
      <alignment horizontal="left" indent="1"/>
      <protection locked="0"/>
    </xf>
    <xf numFmtId="0" fontId="13" fillId="0" borderId="0" xfId="38" applyFont="1" applyAlignment="1">
      <alignment horizontal="left"/>
    </xf>
    <xf numFmtId="0" fontId="13" fillId="65" borderId="0" xfId="42" applyFont="1" applyFill="1" applyProtection="1">
      <protection locked="0"/>
    </xf>
    <xf numFmtId="3" fontId="19" fillId="24" borderId="61" xfId="42" applyNumberFormat="1" applyFont="1" applyFill="1" applyBorder="1" applyAlignment="1" applyProtection="1">
      <alignment horizontal="right" vertical="center"/>
      <protection locked="0"/>
    </xf>
    <xf numFmtId="3" fontId="19" fillId="0" borderId="14" xfId="42" applyNumberFormat="1" applyFont="1" applyBorder="1" applyAlignment="1" applyProtection="1">
      <alignment horizontal="right" vertical="center"/>
      <protection locked="0"/>
    </xf>
    <xf numFmtId="3" fontId="19" fillId="26" borderId="14" xfId="42" applyNumberFormat="1" applyFont="1" applyFill="1" applyBorder="1" applyAlignment="1" applyProtection="1">
      <alignment horizontal="left" vertical="center"/>
      <protection locked="0"/>
    </xf>
    <xf numFmtId="3" fontId="19" fillId="26" borderId="50" xfId="42" applyNumberFormat="1" applyFont="1" applyFill="1" applyBorder="1" applyAlignment="1" applyProtection="1">
      <alignment horizontal="left" vertical="center"/>
      <protection locked="0"/>
    </xf>
    <xf numFmtId="3" fontId="19" fillId="0" borderId="14" xfId="42" applyNumberFormat="1" applyFont="1" applyBorder="1" applyAlignment="1" applyProtection="1">
      <alignment horizontal="left" vertical="center"/>
      <protection locked="0"/>
    </xf>
    <xf numFmtId="3" fontId="19" fillId="24" borderId="14" xfId="42" applyNumberFormat="1" applyFont="1" applyFill="1" applyBorder="1" applyAlignment="1" applyProtection="1">
      <alignment horizontal="right" vertical="center"/>
      <protection locked="0"/>
    </xf>
    <xf numFmtId="3" fontId="19" fillId="0" borderId="50" xfId="42" applyNumberFormat="1" applyFont="1" applyBorder="1" applyAlignment="1" applyProtection="1">
      <alignment horizontal="right" vertical="center"/>
      <protection locked="0"/>
    </xf>
    <xf numFmtId="3" fontId="19" fillId="0" borderId="20" xfId="0" applyNumberFormat="1" applyFont="1" applyBorder="1" applyAlignment="1" applyProtection="1">
      <alignment horizontal="right" vertical="center"/>
      <protection locked="0"/>
    </xf>
    <xf numFmtId="1" fontId="13" fillId="0" borderId="64" xfId="0" applyNumberFormat="1" applyFont="1" applyBorder="1" applyAlignment="1">
      <alignment horizontal="center" vertical="center"/>
    </xf>
    <xf numFmtId="0" fontId="13" fillId="0" borderId="64" xfId="0" applyFont="1" applyBorder="1" applyAlignment="1">
      <alignment horizontal="center" vertical="center"/>
    </xf>
    <xf numFmtId="0" fontId="13" fillId="0" borderId="37" xfId="0" applyFont="1" applyBorder="1" applyAlignment="1">
      <alignment horizontal="center" vertical="center"/>
    </xf>
    <xf numFmtId="0" fontId="13" fillId="0" borderId="67" xfId="0" applyFont="1" applyBorder="1" applyAlignment="1">
      <alignment horizontal="center" vertical="center"/>
    </xf>
    <xf numFmtId="0" fontId="20" fillId="0" borderId="22" xfId="0" applyFont="1" applyBorder="1" applyAlignment="1">
      <alignment horizontal="center" vertical="center"/>
    </xf>
    <xf numFmtId="0" fontId="11" fillId="0" borderId="28" xfId="42" applyFont="1" applyBorder="1" applyAlignment="1">
      <alignment horizontal="center" vertical="center"/>
    </xf>
    <xf numFmtId="0" fontId="9" fillId="0" borderId="23" xfId="0" quotePrefix="1" applyFont="1" applyBorder="1" applyAlignment="1">
      <alignment horizontal="center" vertical="center"/>
    </xf>
    <xf numFmtId="0" fontId="7" fillId="0" borderId="0" xfId="0" applyFont="1" applyAlignment="1">
      <alignment horizontal="left" vertical="center" indent="1"/>
    </xf>
    <xf numFmtId="3" fontId="9" fillId="0" borderId="0" xfId="0" applyNumberFormat="1" applyFont="1" applyAlignment="1" applyProtection="1">
      <alignment vertical="center"/>
      <protection locked="0"/>
    </xf>
    <xf numFmtId="3" fontId="9" fillId="0" borderId="0" xfId="0" applyNumberFormat="1" applyFont="1" applyAlignment="1" applyProtection="1">
      <alignment horizontal="right" vertical="center"/>
      <protection locked="0"/>
    </xf>
    <xf numFmtId="3" fontId="9" fillId="0" borderId="26" xfId="0" applyNumberFormat="1" applyFont="1" applyBorder="1" applyAlignment="1" applyProtection="1">
      <alignment horizontal="right" vertical="center"/>
      <protection locked="0"/>
    </xf>
    <xf numFmtId="3" fontId="9" fillId="0" borderId="42" xfId="0" applyNumberFormat="1" applyFont="1" applyBorder="1" applyAlignment="1" applyProtection="1">
      <alignment horizontal="right" vertical="center"/>
      <protection locked="0"/>
    </xf>
    <xf numFmtId="3" fontId="59" fillId="0" borderId="23" xfId="0" applyNumberFormat="1" applyFont="1" applyBorder="1" applyAlignment="1" applyProtection="1">
      <alignment horizontal="center" vertical="center"/>
      <protection locked="0"/>
    </xf>
    <xf numFmtId="0" fontId="19" fillId="0" borderId="21" xfId="0" quotePrefix="1" applyFont="1" applyBorder="1" applyAlignment="1">
      <alignment horizontal="center" vertical="center"/>
    </xf>
    <xf numFmtId="0" fontId="19" fillId="24" borderId="21" xfId="0" applyFont="1" applyFill="1" applyBorder="1" applyAlignment="1">
      <alignment horizontal="center" vertical="center"/>
    </xf>
    <xf numFmtId="0" fontId="19" fillId="31" borderId="21" xfId="0" applyFont="1" applyFill="1" applyBorder="1" applyAlignment="1">
      <alignment horizontal="center" vertical="center"/>
    </xf>
    <xf numFmtId="0" fontId="19" fillId="0" borderId="21" xfId="0" applyFont="1" applyBorder="1" applyAlignment="1">
      <alignment horizontal="center" vertical="center"/>
    </xf>
    <xf numFmtId="0" fontId="59" fillId="0" borderId="21" xfId="0" applyFont="1" applyBorder="1" applyAlignment="1">
      <alignment horizontal="center" vertical="center"/>
    </xf>
    <xf numFmtId="0" fontId="7" fillId="0" borderId="21" xfId="0" applyFont="1" applyBorder="1" applyAlignment="1">
      <alignment horizontal="left" vertical="center" indent="1"/>
    </xf>
    <xf numFmtId="0" fontId="7" fillId="24" borderId="25" xfId="0" applyFont="1" applyFill="1" applyBorder="1" applyAlignment="1">
      <alignment horizontal="left" vertical="center"/>
    </xf>
    <xf numFmtId="0" fontId="59" fillId="0" borderId="20" xfId="0" applyFont="1" applyBorder="1" applyAlignment="1" applyProtection="1">
      <alignment horizontal="center" vertical="center"/>
      <protection locked="0"/>
    </xf>
    <xf numFmtId="0" fontId="9" fillId="0" borderId="32" xfId="0" applyFont="1" applyBorder="1"/>
    <xf numFmtId="0" fontId="25" fillId="0" borderId="15" xfId="0" applyFont="1" applyBorder="1" applyAlignment="1">
      <alignment horizontal="center" vertical="center"/>
    </xf>
    <xf numFmtId="0" fontId="9" fillId="0" borderId="34" xfId="0" applyFont="1" applyBorder="1"/>
    <xf numFmtId="0" fontId="13" fillId="0" borderId="12" xfId="0" applyFont="1" applyBorder="1" applyAlignment="1">
      <alignment horizontal="center"/>
    </xf>
    <xf numFmtId="0" fontId="13" fillId="0" borderId="12" xfId="41" applyFont="1" applyBorder="1" applyAlignment="1">
      <alignment horizontal="center" vertical="center"/>
    </xf>
    <xf numFmtId="0" fontId="8" fillId="0" borderId="13" xfId="41" applyFont="1" applyBorder="1" applyAlignment="1">
      <alignment horizontal="center" vertical="center"/>
    </xf>
    <xf numFmtId="0" fontId="8" fillId="24" borderId="12" xfId="0" applyFont="1" applyFill="1" applyBorder="1" applyAlignment="1">
      <alignment horizontal="left" vertical="center"/>
    </xf>
    <xf numFmtId="3" fontId="9" fillId="0" borderId="64" xfId="0" applyNumberFormat="1" applyFont="1" applyBorder="1" applyAlignment="1">
      <alignment horizontal="center" vertical="center"/>
    </xf>
    <xf numFmtId="0" fontId="9" fillId="0" borderId="64" xfId="0" applyFont="1" applyBorder="1" applyAlignment="1">
      <alignment horizontal="center" vertical="center"/>
    </xf>
    <xf numFmtId="3" fontId="9" fillId="0" borderId="37" xfId="0" applyNumberFormat="1" applyFont="1" applyBorder="1" applyAlignment="1">
      <alignment horizontal="center" vertical="center"/>
    </xf>
    <xf numFmtId="0" fontId="9" fillId="0" borderId="37" xfId="0" applyFont="1" applyBorder="1" applyAlignment="1">
      <alignment horizontal="center" vertical="center"/>
    </xf>
    <xf numFmtId="0" fontId="8" fillId="24" borderId="39" xfId="0" applyFont="1" applyFill="1" applyBorder="1" applyAlignment="1">
      <alignment horizontal="left" vertical="center"/>
    </xf>
    <xf numFmtId="0" fontId="9" fillId="24" borderId="40" xfId="0" applyFont="1" applyFill="1" applyBorder="1" applyAlignment="1">
      <alignment horizontal="center" vertical="center"/>
    </xf>
    <xf numFmtId="0" fontId="8" fillId="24" borderId="58" xfId="0" applyFont="1" applyFill="1" applyBorder="1" applyAlignment="1">
      <alignment horizontal="left" vertical="center"/>
    </xf>
    <xf numFmtId="3" fontId="9" fillId="24" borderId="37" xfId="0" applyNumberFormat="1" applyFont="1" applyFill="1" applyBorder="1" applyAlignment="1">
      <alignment horizontal="center" vertical="center"/>
    </xf>
    <xf numFmtId="0" fontId="8" fillId="0" borderId="58" xfId="0" applyFont="1" applyBorder="1" applyAlignment="1">
      <alignment horizontal="left" vertical="center"/>
    </xf>
    <xf numFmtId="0" fontId="8" fillId="24" borderId="13" xfId="0" applyFont="1" applyFill="1" applyBorder="1" applyAlignment="1">
      <alignment horizontal="left" vertical="center"/>
    </xf>
    <xf numFmtId="0" fontId="8" fillId="0" borderId="13" xfId="0" applyFont="1" applyBorder="1" applyAlignment="1">
      <alignment horizontal="left" vertical="center"/>
    </xf>
    <xf numFmtId="0" fontId="8" fillId="24" borderId="14" xfId="0" applyFont="1" applyFill="1" applyBorder="1" applyAlignment="1">
      <alignment horizontal="left" vertical="center"/>
    </xf>
    <xf numFmtId="0" fontId="8" fillId="0" borderId="14" xfId="0" applyFont="1" applyBorder="1" applyAlignment="1">
      <alignment horizontal="left" vertical="center"/>
    </xf>
    <xf numFmtId="0" fontId="8" fillId="24" borderId="61" xfId="0" applyFont="1" applyFill="1" applyBorder="1" applyAlignment="1">
      <alignment horizontal="left" vertical="center"/>
    </xf>
    <xf numFmtId="0" fontId="8" fillId="24" borderId="50" xfId="0" applyFont="1" applyFill="1" applyBorder="1" applyAlignment="1">
      <alignment horizontal="left" vertical="center"/>
    </xf>
    <xf numFmtId="3" fontId="9" fillId="0" borderId="40" xfId="0" applyNumberFormat="1" applyFont="1" applyBorder="1" applyAlignment="1">
      <alignment horizontal="center" vertical="center"/>
    </xf>
    <xf numFmtId="0" fontId="59" fillId="0" borderId="0" xfId="0" applyFont="1" applyAlignment="1">
      <alignment horizontal="center" vertical="center"/>
    </xf>
    <xf numFmtId="0" fontId="9" fillId="0" borderId="0" xfId="0" applyFont="1" applyAlignment="1">
      <alignment horizontal="center" vertical="center"/>
    </xf>
    <xf numFmtId="49" fontId="8" fillId="0" borderId="0" xfId="0" applyNumberFormat="1" applyFont="1" applyAlignment="1">
      <alignment vertical="center"/>
    </xf>
    <xf numFmtId="3" fontId="8" fillId="0" borderId="0" xfId="0" applyNumberFormat="1" applyFont="1" applyAlignment="1" applyProtection="1">
      <alignment horizontal="right" vertical="center" wrapText="1"/>
      <protection locked="0"/>
    </xf>
    <xf numFmtId="3" fontId="8" fillId="0" borderId="0" xfId="0" applyNumberFormat="1" applyFont="1" applyAlignment="1">
      <alignment horizontal="right" vertical="center" wrapText="1"/>
    </xf>
    <xf numFmtId="0" fontId="20" fillId="0" borderId="0" xfId="0" applyFont="1" applyAlignment="1">
      <alignment horizontal="left" vertical="center" indent="1"/>
    </xf>
    <xf numFmtId="1" fontId="19" fillId="0" borderId="0" xfId="0" applyNumberFormat="1" applyFont="1" applyAlignment="1">
      <alignment horizontal="right" vertical="center"/>
    </xf>
    <xf numFmtId="0" fontId="19" fillId="0" borderId="0" xfId="0" applyFont="1" applyAlignment="1">
      <alignment horizontal="center" vertical="center"/>
    </xf>
    <xf numFmtId="0" fontId="19" fillId="0" borderId="0" xfId="0" applyFont="1" applyAlignment="1" applyProtection="1">
      <alignment horizontal="right" vertical="center"/>
      <protection locked="0"/>
    </xf>
    <xf numFmtId="49" fontId="8" fillId="31" borderId="73" xfId="0" applyNumberFormat="1" applyFont="1" applyFill="1" applyBorder="1" applyAlignment="1">
      <alignment horizontal="left" vertical="center"/>
    </xf>
    <xf numFmtId="49" fontId="8" fillId="0" borderId="73" xfId="0" applyNumberFormat="1" applyFont="1" applyBorder="1" applyAlignment="1">
      <alignment horizontal="left" vertical="center"/>
    </xf>
    <xf numFmtId="49" fontId="8" fillId="31" borderId="58" xfId="0" applyNumberFormat="1" applyFont="1" applyFill="1" applyBorder="1" applyAlignment="1">
      <alignment horizontal="left" vertical="center"/>
    </xf>
    <xf numFmtId="0" fontId="129" fillId="0" borderId="0" xfId="0" applyFont="1" applyAlignment="1">
      <alignment horizontal="left" vertical="center"/>
    </xf>
    <xf numFmtId="0" fontId="19" fillId="24" borderId="26" xfId="38" applyFont="1" applyFill="1" applyBorder="1" applyAlignment="1">
      <alignment horizontal="left" vertical="center" wrapText="1"/>
    </xf>
    <xf numFmtId="49" fontId="19" fillId="24" borderId="18" xfId="38" applyNumberFormat="1" applyFont="1" applyFill="1" applyBorder="1" applyAlignment="1">
      <alignment horizontal="left" vertical="center" wrapText="1"/>
    </xf>
    <xf numFmtId="0" fontId="19" fillId="0" borderId="11" xfId="38" applyFont="1" applyBorder="1" applyAlignment="1">
      <alignment horizontal="left" vertical="center"/>
    </xf>
    <xf numFmtId="0" fontId="11" fillId="0" borderId="47" xfId="42" applyFont="1" applyBorder="1" applyAlignment="1">
      <alignment horizontal="center" vertical="center"/>
    </xf>
    <xf numFmtId="0" fontId="19" fillId="24" borderId="55" xfId="42" applyFont="1" applyFill="1" applyBorder="1" applyAlignment="1" applyProtection="1">
      <alignment horizontal="right" vertical="center"/>
      <protection locked="0"/>
    </xf>
    <xf numFmtId="0" fontId="19" fillId="0" borderId="55" xfId="42" applyFont="1" applyBorder="1" applyAlignment="1" applyProtection="1">
      <alignment horizontal="right" vertical="center"/>
      <protection locked="0"/>
    </xf>
    <xf numFmtId="0" fontId="19" fillId="26" borderId="47" xfId="42" applyFont="1" applyFill="1" applyBorder="1" applyAlignment="1" applyProtection="1">
      <alignment horizontal="left" vertical="center"/>
      <protection locked="0"/>
    </xf>
    <xf numFmtId="0" fontId="19" fillId="0" borderId="21" xfId="42" applyFont="1" applyBorder="1" applyAlignment="1" applyProtection="1">
      <alignment horizontal="right" vertical="center"/>
      <protection locked="0"/>
    </xf>
    <xf numFmtId="0" fontId="19" fillId="24" borderId="47" xfId="42" applyFont="1" applyFill="1" applyBorder="1" applyAlignment="1" applyProtection="1">
      <alignment horizontal="right" vertical="center"/>
      <protection locked="0"/>
    </xf>
    <xf numFmtId="0" fontId="19" fillId="0" borderId="47" xfId="42" applyFont="1" applyBorder="1" applyAlignment="1" applyProtection="1">
      <alignment horizontal="right" vertical="center"/>
      <protection locked="0"/>
    </xf>
    <xf numFmtId="0" fontId="19" fillId="0" borderId="47" xfId="42" applyFont="1" applyBorder="1" applyAlignment="1" applyProtection="1">
      <alignment horizontal="left" vertical="center"/>
      <protection locked="0"/>
    </xf>
    <xf numFmtId="0" fontId="19" fillId="0" borderId="54" xfId="42" applyFont="1" applyBorder="1" applyAlignment="1" applyProtection="1">
      <alignment horizontal="right" vertical="center"/>
      <protection locked="0"/>
    </xf>
    <xf numFmtId="0" fontId="11" fillId="0" borderId="32" xfId="42" applyFont="1" applyBorder="1" applyAlignment="1">
      <alignment horizontal="center" vertical="center"/>
    </xf>
    <xf numFmtId="0" fontId="11" fillId="0" borderId="33" xfId="42" applyFont="1" applyBorder="1" applyAlignment="1">
      <alignment horizontal="center" vertical="center"/>
    </xf>
    <xf numFmtId="0" fontId="11" fillId="0" borderId="59" xfId="42" applyFont="1" applyBorder="1" applyAlignment="1">
      <alignment horizontal="center" vertical="center"/>
    </xf>
    <xf numFmtId="0" fontId="11" fillId="0" borderId="122" xfId="42" applyFont="1" applyBorder="1" applyAlignment="1">
      <alignment horizontal="center" vertical="center"/>
    </xf>
    <xf numFmtId="0" fontId="11" fillId="0" borderId="64" xfId="42" applyFont="1" applyBorder="1" applyAlignment="1">
      <alignment horizontal="center" vertical="center"/>
    </xf>
    <xf numFmtId="0" fontId="11" fillId="0" borderId="37" xfId="42" applyFont="1" applyBorder="1" applyAlignment="1" applyProtection="1">
      <alignment horizontal="center"/>
      <protection locked="0"/>
    </xf>
    <xf numFmtId="0" fontId="19" fillId="24" borderId="64" xfId="38" applyFont="1" applyFill="1" applyBorder="1" applyAlignment="1">
      <alignment horizontal="center" vertical="center"/>
    </xf>
    <xf numFmtId="0" fontId="19" fillId="0" borderId="49" xfId="38" applyFont="1" applyBorder="1" applyAlignment="1">
      <alignment horizontal="center" vertical="center"/>
    </xf>
    <xf numFmtId="0" fontId="19" fillId="0" borderId="37" xfId="38" applyFont="1" applyBorder="1" applyAlignment="1">
      <alignment horizontal="center" vertical="center"/>
    </xf>
    <xf numFmtId="0" fontId="19" fillId="0" borderId="24" xfId="38" applyFont="1" applyBorder="1" applyAlignment="1">
      <alignment horizontal="center" vertical="center"/>
    </xf>
    <xf numFmtId="0" fontId="19" fillId="0" borderId="64" xfId="38" applyFont="1" applyBorder="1" applyAlignment="1">
      <alignment horizontal="center" vertical="center"/>
    </xf>
    <xf numFmtId="0" fontId="19" fillId="24" borderId="24" xfId="38" applyFont="1" applyFill="1" applyBorder="1" applyAlignment="1">
      <alignment horizontal="center" vertical="center"/>
    </xf>
    <xf numFmtId="0" fontId="19" fillId="0" borderId="67" xfId="38" applyFont="1" applyBorder="1" applyAlignment="1">
      <alignment horizontal="center" vertical="center"/>
    </xf>
    <xf numFmtId="0" fontId="56" fillId="0" borderId="0" xfId="0" applyFont="1" applyAlignment="1">
      <alignment horizontal="left"/>
    </xf>
    <xf numFmtId="0" fontId="11" fillId="0" borderId="0" xfId="0" applyFont="1"/>
    <xf numFmtId="0" fontId="11" fillId="0" borderId="16" xfId="0" applyFont="1" applyBorder="1" applyAlignment="1">
      <alignment horizontal="center"/>
    </xf>
    <xf numFmtId="0" fontId="11" fillId="0" borderId="15" xfId="0" applyFont="1" applyBorder="1" applyAlignment="1">
      <alignment horizontal="left"/>
    </xf>
    <xf numFmtId="0" fontId="11" fillId="0" borderId="14" xfId="0" applyFont="1" applyBorder="1" applyAlignment="1">
      <alignment horizontal="center"/>
    </xf>
    <xf numFmtId="0" fontId="15" fillId="0" borderId="0" xfId="0" applyFont="1" applyAlignment="1">
      <alignment horizontal="center"/>
    </xf>
    <xf numFmtId="0" fontId="26" fillId="0" borderId="14" xfId="0" applyFont="1" applyBorder="1" applyAlignment="1">
      <alignment horizontal="center"/>
    </xf>
    <xf numFmtId="0" fontId="11" fillId="0" borderId="50" xfId="0" applyFont="1" applyBorder="1" applyAlignment="1">
      <alignment horizontal="center"/>
    </xf>
    <xf numFmtId="0" fontId="11" fillId="0" borderId="22" xfId="0" applyFont="1" applyBorder="1" applyAlignment="1">
      <alignment horizontal="centerContinuous"/>
    </xf>
    <xf numFmtId="0" fontId="56" fillId="0" borderId="12" xfId="0" applyFont="1" applyBorder="1" applyAlignment="1">
      <alignment horizontal="left" vertical="center"/>
    </xf>
    <xf numFmtId="0" fontId="11" fillId="0" borderId="23" xfId="0" applyFont="1" applyBorder="1" applyAlignment="1">
      <alignment horizontal="center" vertical="center"/>
    </xf>
    <xf numFmtId="0" fontId="11" fillId="0" borderId="18" xfId="0" applyFont="1" applyBorder="1" applyAlignment="1">
      <alignment horizontal="center" vertical="center"/>
    </xf>
    <xf numFmtId="0" fontId="56" fillId="0" borderId="13" xfId="0" applyFont="1" applyBorder="1" applyAlignment="1">
      <alignment horizontal="left" vertical="center"/>
    </xf>
    <xf numFmtId="0" fontId="56" fillId="0" borderId="18" xfId="0" applyFont="1" applyBorder="1"/>
    <xf numFmtId="0" fontId="56" fillId="0" borderId="0" xfId="0" applyFont="1"/>
    <xf numFmtId="49" fontId="20" fillId="0" borderId="12" xfId="0" applyNumberFormat="1" applyFont="1" applyBorder="1" applyAlignment="1">
      <alignment horizontal="left" vertical="center" wrapText="1"/>
    </xf>
    <xf numFmtId="0" fontId="20" fillId="0" borderId="71" xfId="0" applyFont="1" applyBorder="1" applyAlignment="1">
      <alignment horizontal="left" vertical="center" wrapText="1"/>
    </xf>
    <xf numFmtId="0" fontId="20" fillId="0" borderId="42" xfId="0" applyFont="1" applyBorder="1" applyAlignment="1">
      <alignment vertical="center" wrapText="1"/>
    </xf>
    <xf numFmtId="0" fontId="20" fillId="0" borderId="24" xfId="0" applyFont="1" applyBorder="1" applyAlignment="1">
      <alignment horizontal="left" vertical="center" wrapText="1"/>
    </xf>
    <xf numFmtId="0" fontId="20" fillId="0" borderId="75" xfId="0" applyFont="1" applyBorder="1" applyAlignment="1">
      <alignment horizontal="left" vertical="center" wrapText="1" indent="1"/>
    </xf>
    <xf numFmtId="0" fontId="20" fillId="0" borderId="40" xfId="0" applyFont="1" applyBorder="1" applyAlignment="1">
      <alignment horizontal="left" vertical="center" wrapText="1"/>
    </xf>
    <xf numFmtId="0" fontId="20" fillId="0" borderId="42" xfId="0" applyFont="1" applyBorder="1" applyAlignment="1">
      <alignment horizontal="left" vertical="center" wrapText="1"/>
    </xf>
    <xf numFmtId="2" fontId="90" fillId="0" borderId="42" xfId="0" applyNumberFormat="1" applyFont="1" applyBorder="1" applyAlignment="1">
      <alignment horizontal="left" vertical="center" wrapText="1"/>
    </xf>
    <xf numFmtId="0" fontId="90" fillId="0" borderId="37" xfId="0" applyFont="1" applyBorder="1" applyAlignment="1">
      <alignment horizontal="left" vertical="center" wrapText="1"/>
    </xf>
    <xf numFmtId="0" fontId="20" fillId="0" borderId="72" xfId="0" applyFont="1" applyBorder="1" applyAlignment="1">
      <alignment horizontal="left" vertical="center" wrapText="1" indent="2"/>
    </xf>
    <xf numFmtId="0" fontId="20" fillId="0" borderId="28" xfId="0" applyFont="1" applyBorder="1" applyAlignment="1">
      <alignment horizontal="left" vertical="center" wrapText="1"/>
    </xf>
    <xf numFmtId="0" fontId="20" fillId="0" borderId="11" xfId="0" applyFont="1" applyBorder="1" applyAlignment="1">
      <alignment horizontal="left" vertical="center" wrapText="1" indent="1"/>
    </xf>
    <xf numFmtId="0" fontId="20" fillId="0" borderId="37" xfId="0" applyFont="1" applyBorder="1" applyAlignment="1">
      <alignment horizontal="left" vertical="center" wrapText="1"/>
    </xf>
    <xf numFmtId="0" fontId="20" fillId="0" borderId="28" xfId="0" applyFont="1" applyBorder="1" applyAlignment="1">
      <alignment vertical="center" wrapText="1"/>
    </xf>
    <xf numFmtId="0" fontId="20" fillId="0" borderId="11" xfId="0" applyFont="1" applyBorder="1" applyAlignment="1">
      <alignment horizontal="left" vertical="center" wrapText="1" indent="3"/>
    </xf>
    <xf numFmtId="0" fontId="20" fillId="0" borderId="20" xfId="0" applyFont="1" applyBorder="1" applyAlignment="1">
      <alignment vertical="center" wrapText="1"/>
    </xf>
    <xf numFmtId="49" fontId="20" fillId="0" borderId="73" xfId="0" applyNumberFormat="1" applyFont="1" applyBorder="1" applyAlignment="1">
      <alignment horizontal="left" vertical="center" wrapText="1"/>
    </xf>
    <xf numFmtId="0" fontId="20" fillId="0" borderId="26" xfId="0" applyFont="1" applyBorder="1" applyAlignment="1">
      <alignment horizontal="left" vertical="center" wrapText="1"/>
    </xf>
    <xf numFmtId="49" fontId="20" fillId="0" borderId="42" xfId="0" applyNumberFormat="1" applyFont="1" applyBorder="1" applyAlignment="1">
      <alignment horizontal="left" vertical="center" wrapText="1"/>
    </xf>
    <xf numFmtId="0" fontId="90" fillId="0" borderId="24" xfId="0" applyFont="1" applyBorder="1" applyAlignment="1">
      <alignment horizontal="left" vertical="center" wrapText="1"/>
    </xf>
    <xf numFmtId="49" fontId="20" fillId="0" borderId="58" xfId="0" applyNumberFormat="1" applyFont="1" applyBorder="1" applyAlignment="1">
      <alignment horizontal="left" vertical="center" wrapText="1"/>
    </xf>
    <xf numFmtId="0" fontId="20" fillId="0" borderId="23" xfId="0" applyFont="1" applyBorder="1" applyAlignment="1">
      <alignment horizontal="left" vertical="center" wrapText="1"/>
    </xf>
    <xf numFmtId="0" fontId="90" fillId="0" borderId="42" xfId="0" applyFont="1" applyBorder="1" applyAlignment="1">
      <alignment horizontal="left" vertical="center" wrapText="1"/>
    </xf>
    <xf numFmtId="0" fontId="20" fillId="0" borderId="37" xfId="0" quotePrefix="1" applyFont="1" applyBorder="1" applyAlignment="1">
      <alignment horizontal="left" vertical="center" wrapText="1"/>
    </xf>
    <xf numFmtId="0" fontId="125" fillId="0" borderId="42" xfId="0" applyFont="1" applyBorder="1" applyAlignment="1">
      <alignment horizontal="left" vertical="center" wrapText="1"/>
    </xf>
    <xf numFmtId="0" fontId="20" fillId="0" borderId="11" xfId="0" applyFont="1" applyBorder="1" applyAlignment="1">
      <alignment horizontal="left" vertical="center" wrapText="1"/>
    </xf>
    <xf numFmtId="49" fontId="20" fillId="0" borderId="13" xfId="0" applyNumberFormat="1" applyFont="1" applyBorder="1" applyAlignment="1">
      <alignment horizontal="left" vertical="center" wrapText="1"/>
    </xf>
    <xf numFmtId="0" fontId="20" fillId="0" borderId="18" xfId="0" applyFont="1" applyBorder="1" applyAlignment="1">
      <alignment horizontal="left" vertical="center" wrapText="1" indent="1"/>
    </xf>
    <xf numFmtId="0" fontId="20" fillId="0" borderId="42" xfId="0" quotePrefix="1" applyFont="1" applyBorder="1" applyAlignment="1">
      <alignment horizontal="left" vertical="center" wrapText="1"/>
    </xf>
    <xf numFmtId="49" fontId="20" fillId="0" borderId="28" xfId="0" applyNumberFormat="1" applyFont="1" applyBorder="1" applyAlignment="1">
      <alignment horizontal="left" vertical="center" wrapText="1"/>
    </xf>
    <xf numFmtId="0" fontId="90" fillId="0" borderId="37" xfId="0" quotePrefix="1" applyFont="1" applyBorder="1" applyAlignment="1">
      <alignment horizontal="left" vertical="center" wrapText="1"/>
    </xf>
    <xf numFmtId="0" fontId="20" fillId="0" borderId="18" xfId="0" applyFont="1" applyBorder="1" applyAlignment="1">
      <alignment horizontal="left" vertical="center" wrapText="1" indent="2"/>
    </xf>
    <xf numFmtId="0" fontId="20" fillId="0" borderId="26" xfId="0" applyFont="1" applyBorder="1" applyAlignment="1">
      <alignment vertical="center" wrapText="1"/>
    </xf>
    <xf numFmtId="0" fontId="90" fillId="0" borderId="26" xfId="0" applyFont="1" applyBorder="1" applyAlignment="1">
      <alignment vertical="center" wrapText="1"/>
    </xf>
    <xf numFmtId="0" fontId="20" fillId="0" borderId="20" xfId="0" applyFont="1" applyBorder="1" applyAlignment="1">
      <alignment horizontal="left" vertical="center" wrapText="1"/>
    </xf>
    <xf numFmtId="0" fontId="90" fillId="0" borderId="20" xfId="0" applyFont="1" applyBorder="1" applyAlignment="1">
      <alignment horizontal="left" vertical="center" wrapText="1"/>
    </xf>
    <xf numFmtId="0" fontId="20" fillId="0" borderId="72" xfId="0" applyFont="1" applyBorder="1" applyAlignment="1">
      <alignment horizontal="left" vertical="center" wrapText="1"/>
    </xf>
    <xf numFmtId="0" fontId="20" fillId="0" borderId="41" xfId="0" applyFont="1" applyBorder="1" applyAlignment="1">
      <alignment horizontal="left" vertical="center" wrapText="1"/>
    </xf>
    <xf numFmtId="0" fontId="90" fillId="0" borderId="41" xfId="0" applyFont="1" applyBorder="1" applyAlignment="1">
      <alignment horizontal="left" vertical="center" wrapText="1"/>
    </xf>
    <xf numFmtId="49" fontId="20" fillId="0" borderId="14" xfId="0" applyNumberFormat="1" applyFont="1" applyBorder="1" applyAlignment="1">
      <alignment horizontal="left" vertical="center" wrapText="1"/>
    </xf>
    <xf numFmtId="0" fontId="90" fillId="0" borderId="26" xfId="0" applyFont="1" applyBorder="1" applyAlignment="1">
      <alignment horizontal="left" vertical="center" wrapText="1"/>
    </xf>
    <xf numFmtId="0" fontId="125" fillId="0" borderId="41" xfId="0" applyFont="1" applyBorder="1" applyAlignment="1">
      <alignment horizontal="left" vertical="center" wrapText="1"/>
    </xf>
    <xf numFmtId="0" fontId="20" fillId="0" borderId="11" xfId="0" quotePrefix="1" applyFont="1" applyBorder="1" applyAlignment="1">
      <alignment horizontal="left" vertical="center" wrapText="1" indent="1"/>
    </xf>
    <xf numFmtId="49" fontId="20" fillId="0" borderId="26" xfId="0" applyNumberFormat="1" applyFont="1" applyBorder="1" applyAlignment="1">
      <alignment vertical="center" wrapText="1"/>
    </xf>
    <xf numFmtId="0" fontId="20" fillId="0" borderId="64" xfId="0" applyFont="1" applyBorder="1" applyAlignment="1">
      <alignment horizontal="left" vertical="center" wrapText="1"/>
    </xf>
    <xf numFmtId="49" fontId="20" fillId="0" borderId="50" xfId="0" applyNumberFormat="1" applyFont="1" applyBorder="1" applyAlignment="1">
      <alignment horizontal="left" vertical="center" wrapText="1"/>
    </xf>
    <xf numFmtId="49" fontId="20" fillId="0" borderId="61" xfId="0" applyNumberFormat="1" applyFont="1" applyBorder="1" applyAlignment="1">
      <alignment horizontal="left" vertical="center" wrapText="1"/>
    </xf>
    <xf numFmtId="0" fontId="20" fillId="0" borderId="18" xfId="0" applyFont="1" applyBorder="1" applyAlignment="1">
      <alignment horizontal="left" vertical="center" wrapText="1"/>
    </xf>
    <xf numFmtId="0" fontId="20" fillId="0" borderId="23" xfId="0" applyFont="1" applyBorder="1" applyAlignment="1">
      <alignment horizontal="left" vertical="center" wrapText="1" indent="1"/>
    </xf>
    <xf numFmtId="0" fontId="20" fillId="0" borderId="11" xfId="0" quotePrefix="1" applyFont="1" applyBorder="1" applyAlignment="1">
      <alignment horizontal="left" vertical="center" wrapText="1" indent="2"/>
    </xf>
    <xf numFmtId="0" fontId="20" fillId="0" borderId="26" xfId="0" applyFont="1" applyBorder="1" applyAlignment="1">
      <alignment horizontal="left" vertical="center" wrapText="1" indent="1"/>
    </xf>
    <xf numFmtId="0" fontId="11" fillId="0" borderId="0" xfId="0" applyFont="1" applyAlignment="1">
      <alignment horizontal="left" vertical="top" wrapText="1"/>
    </xf>
    <xf numFmtId="0" fontId="13" fillId="0" borderId="0" xfId="0" applyFont="1" applyAlignment="1">
      <alignment horizontal="left" vertical="top" wrapText="1"/>
    </xf>
    <xf numFmtId="0" fontId="13" fillId="0" borderId="0" xfId="0" applyFont="1" applyAlignment="1">
      <alignment horizontal="left" vertical="top" wrapText="1" indent="2"/>
    </xf>
    <xf numFmtId="0" fontId="20" fillId="0" borderId="60" xfId="0" applyFont="1" applyBorder="1" applyAlignment="1">
      <alignment horizontal="left" vertical="center" wrapText="1"/>
    </xf>
    <xf numFmtId="49" fontId="20" fillId="0" borderId="62" xfId="0" applyNumberFormat="1" applyFont="1" applyBorder="1" applyAlignment="1">
      <alignment horizontal="left" vertical="center" wrapText="1"/>
    </xf>
    <xf numFmtId="0" fontId="20" fillId="0" borderId="19" xfId="0" quotePrefix="1" applyFont="1" applyBorder="1" applyAlignment="1">
      <alignment horizontal="left" vertical="center" wrapText="1" indent="1"/>
    </xf>
    <xf numFmtId="0" fontId="20" fillId="0" borderId="31" xfId="0" applyFont="1" applyBorder="1" applyAlignment="1">
      <alignment horizontal="left" vertical="center"/>
    </xf>
    <xf numFmtId="0" fontId="90" fillId="0" borderId="64" xfId="0" applyFont="1" applyBorder="1" applyAlignment="1">
      <alignment horizontal="left" vertical="center" wrapText="1"/>
    </xf>
    <xf numFmtId="49" fontId="20" fillId="0" borderId="20" xfId="0" applyNumberFormat="1" applyFont="1" applyBorder="1" applyAlignment="1">
      <alignment horizontal="left" vertical="center" wrapText="1"/>
    </xf>
    <xf numFmtId="49" fontId="90" fillId="0" borderId="28" xfId="0" applyNumberFormat="1" applyFont="1" applyBorder="1" applyAlignment="1">
      <alignment horizontal="left" vertical="center" wrapText="1"/>
    </xf>
    <xf numFmtId="0" fontId="20" fillId="30" borderId="14" xfId="0" applyFont="1" applyFill="1" applyBorder="1" applyAlignment="1">
      <alignment horizontal="left" vertical="center"/>
    </xf>
    <xf numFmtId="49" fontId="20" fillId="0" borderId="40" xfId="0" applyNumberFormat="1" applyFont="1" applyBorder="1" applyAlignment="1">
      <alignment horizontal="left" vertical="center" wrapText="1"/>
    </xf>
    <xf numFmtId="0" fontId="20" fillId="0" borderId="18" xfId="0" applyFont="1" applyBorder="1" applyAlignment="1">
      <alignment vertical="center" wrapText="1"/>
    </xf>
    <xf numFmtId="49" fontId="90" fillId="0" borderId="24" xfId="0" applyNumberFormat="1" applyFont="1" applyBorder="1" applyAlignment="1">
      <alignment horizontal="left" vertical="center" wrapText="1"/>
    </xf>
    <xf numFmtId="49" fontId="90" fillId="0" borderId="42" xfId="0" applyNumberFormat="1" applyFont="1" applyBorder="1" applyAlignment="1">
      <alignment horizontal="left" vertical="center" wrapText="1"/>
    </xf>
    <xf numFmtId="0" fontId="20" fillId="0" borderId="72" xfId="0" applyFont="1" applyBorder="1" applyAlignment="1">
      <alignment vertical="center" wrapText="1"/>
    </xf>
    <xf numFmtId="49" fontId="20" fillId="0" borderId="24" xfId="0" applyNumberFormat="1" applyFont="1" applyBorder="1" applyAlignment="1">
      <alignment horizontal="left" vertical="center" wrapText="1"/>
    </xf>
    <xf numFmtId="49" fontId="20" fillId="0" borderId="64" xfId="0" applyNumberFormat="1" applyFont="1" applyBorder="1" applyAlignment="1">
      <alignment horizontal="left" vertical="center" wrapText="1"/>
    </xf>
    <xf numFmtId="49" fontId="90" fillId="0" borderId="40" xfId="0" applyNumberFormat="1" applyFont="1" applyBorder="1" applyAlignment="1">
      <alignment horizontal="left" vertical="center" wrapText="1"/>
    </xf>
    <xf numFmtId="49" fontId="90" fillId="0" borderId="42" xfId="0" applyNumberFormat="1" applyFont="1" applyBorder="1" applyAlignment="1">
      <alignment vertical="center" wrapText="1"/>
    </xf>
    <xf numFmtId="49" fontId="20" fillId="0" borderId="42" xfId="0" applyNumberFormat="1" applyFont="1" applyBorder="1" applyAlignment="1">
      <alignment vertical="center" wrapText="1"/>
    </xf>
    <xf numFmtId="49" fontId="20" fillId="0" borderId="37" xfId="0" applyNumberFormat="1" applyFont="1" applyBorder="1" applyAlignment="1">
      <alignment horizontal="left" vertical="center" wrapText="1"/>
    </xf>
    <xf numFmtId="49" fontId="20" fillId="0" borderId="28" xfId="0" applyNumberFormat="1" applyFont="1" applyBorder="1" applyAlignment="1">
      <alignment vertical="center" wrapText="1"/>
    </xf>
    <xf numFmtId="0" fontId="11" fillId="0" borderId="13" xfId="0" applyFont="1" applyBorder="1" applyAlignment="1">
      <alignment horizontal="center" vertical="center"/>
    </xf>
    <xf numFmtId="0" fontId="11" fillId="0" borderId="11" xfId="0" applyFont="1" applyBorder="1" applyAlignment="1">
      <alignment horizontal="center" vertical="center"/>
    </xf>
    <xf numFmtId="0" fontId="11" fillId="0" borderId="32" xfId="0" applyFont="1" applyBorder="1" applyAlignment="1">
      <alignment horizontal="center" vertical="center"/>
    </xf>
    <xf numFmtId="0" fontId="11" fillId="0" borderId="0" xfId="0" applyFont="1" applyAlignment="1">
      <alignment horizontal="centerContinuous"/>
    </xf>
    <xf numFmtId="0" fontId="11" fillId="0" borderId="0" xfId="0" applyFont="1" applyAlignment="1">
      <alignment horizontal="left"/>
    </xf>
    <xf numFmtId="0" fontId="11" fillId="0" borderId="0" xfId="0" applyFont="1" applyAlignment="1">
      <alignment horizontal="center"/>
    </xf>
    <xf numFmtId="0" fontId="90" fillId="0" borderId="60" xfId="0" applyFont="1" applyBorder="1" applyAlignment="1">
      <alignment horizontal="left" vertical="center" wrapText="1"/>
    </xf>
    <xf numFmtId="0" fontId="13" fillId="0" borderId="0" xfId="0" applyFont="1" applyAlignment="1">
      <alignment horizontal="left" vertical="top"/>
    </xf>
    <xf numFmtId="0" fontId="20" fillId="0" borderId="42" xfId="0" applyFont="1" applyBorder="1" applyAlignment="1">
      <alignment horizontal="center" vertical="center"/>
    </xf>
    <xf numFmtId="0" fontId="8" fillId="0" borderId="25" xfId="0" applyFont="1" applyBorder="1" applyAlignment="1">
      <alignment horizontal="left" vertical="center" indent="2"/>
    </xf>
    <xf numFmtId="0" fontId="8" fillId="0" borderId="21" xfId="0" applyFont="1" applyBorder="1" applyAlignment="1">
      <alignment horizontal="left" vertical="center" indent="1"/>
    </xf>
    <xf numFmtId="0" fontId="8" fillId="0" borderId="23" xfId="0" applyFont="1" applyBorder="1" applyAlignment="1">
      <alignment horizontal="left" vertical="center" indent="1"/>
    </xf>
    <xf numFmtId="0" fontId="9" fillId="0" borderId="47" xfId="0" applyFont="1" applyBorder="1" applyAlignment="1">
      <alignment horizontal="center" vertical="center"/>
    </xf>
    <xf numFmtId="0" fontId="8" fillId="0" borderId="20" xfId="0" applyFont="1" applyBorder="1" applyAlignment="1">
      <alignment horizontal="left" vertical="center" indent="1"/>
    </xf>
    <xf numFmtId="0" fontId="8" fillId="0" borderId="11" xfId="0" quotePrefix="1" applyFont="1" applyBorder="1" applyAlignment="1">
      <alignment horizontal="left" vertical="center" indent="1"/>
    </xf>
    <xf numFmtId="0" fontId="8" fillId="0" borderId="18" xfId="0" quotePrefix="1" applyFont="1" applyBorder="1" applyAlignment="1">
      <alignment horizontal="left" vertical="center" indent="2"/>
    </xf>
    <xf numFmtId="3" fontId="9" fillId="0" borderId="23" xfId="0" applyNumberFormat="1" applyFont="1" applyBorder="1" applyAlignment="1" applyProtection="1">
      <alignment horizontal="center" vertical="center"/>
      <protection locked="0"/>
    </xf>
    <xf numFmtId="0" fontId="9" fillId="0" borderId="23" xfId="0" applyFont="1" applyBorder="1" applyAlignment="1" applyProtection="1">
      <alignment horizontal="right" vertical="center"/>
      <protection locked="0"/>
    </xf>
    <xf numFmtId="0" fontId="9" fillId="0" borderId="41" xfId="0" applyFont="1" applyBorder="1" applyAlignment="1" applyProtection="1">
      <alignment horizontal="right" vertical="center"/>
      <protection locked="0"/>
    </xf>
    <xf numFmtId="0" fontId="19" fillId="0" borderId="25" xfId="0" applyFont="1" applyBorder="1" applyAlignment="1" applyProtection="1">
      <alignment horizontal="right" vertical="center"/>
      <protection locked="0"/>
    </xf>
    <xf numFmtId="0" fontId="19" fillId="0" borderId="11" xfId="0" applyFont="1" applyBorder="1" applyAlignment="1" applyProtection="1">
      <alignment horizontal="right" vertical="center"/>
      <protection locked="0"/>
    </xf>
    <xf numFmtId="0" fontId="20" fillId="31" borderId="26" xfId="0" applyFont="1" applyFill="1" applyBorder="1" applyAlignment="1">
      <alignment horizontal="left" vertical="center"/>
    </xf>
    <xf numFmtId="3" fontId="19" fillId="31" borderId="25" xfId="0" applyNumberFormat="1" applyFont="1" applyFill="1" applyBorder="1" applyAlignment="1" applyProtection="1">
      <alignment horizontal="center" vertical="center"/>
      <protection locked="0"/>
    </xf>
    <xf numFmtId="3" fontId="19" fillId="31" borderId="0" xfId="0" applyNumberFormat="1" applyFont="1" applyFill="1" applyAlignment="1" applyProtection="1">
      <alignment horizontal="center" vertical="center"/>
      <protection locked="0"/>
    </xf>
    <xf numFmtId="3" fontId="19" fillId="31" borderId="20" xfId="0" applyNumberFormat="1" applyFont="1" applyFill="1" applyBorder="1" applyAlignment="1" applyProtection="1">
      <alignment horizontal="center" vertical="center"/>
      <protection locked="0"/>
    </xf>
    <xf numFmtId="3" fontId="19" fillId="31" borderId="49" xfId="0" applyNumberFormat="1" applyFont="1" applyFill="1" applyBorder="1" applyAlignment="1" applyProtection="1">
      <alignment horizontal="center" vertical="center"/>
      <protection locked="0"/>
    </xf>
    <xf numFmtId="0" fontId="20" fillId="0" borderId="18" xfId="0" quotePrefix="1" applyFont="1" applyBorder="1" applyAlignment="1">
      <alignment horizontal="left" vertical="center" indent="2"/>
    </xf>
    <xf numFmtId="0" fontId="8" fillId="0" borderId="45" xfId="0" applyFont="1" applyBorder="1"/>
    <xf numFmtId="0" fontId="19" fillId="24" borderId="41" xfId="0" applyFont="1" applyFill="1" applyBorder="1" applyAlignment="1" applyProtection="1">
      <alignment horizontal="right" vertical="center"/>
      <protection locked="0"/>
    </xf>
    <xf numFmtId="0" fontId="19" fillId="0" borderId="20" xfId="0" applyFont="1" applyBorder="1" applyAlignment="1" applyProtection="1">
      <alignment horizontal="right" vertical="center"/>
      <protection locked="0"/>
    </xf>
    <xf numFmtId="0" fontId="19" fillId="0" borderId="41" xfId="0" applyFont="1" applyBorder="1" applyAlignment="1" applyProtection="1">
      <alignment horizontal="right" vertical="center"/>
      <protection locked="0"/>
    </xf>
    <xf numFmtId="0" fontId="20" fillId="0" borderId="41" xfId="0" applyFont="1" applyBorder="1" applyAlignment="1" applyProtection="1">
      <alignment horizontal="center"/>
      <protection locked="0"/>
    </xf>
    <xf numFmtId="0" fontId="20" fillId="0" borderId="23" xfId="0" applyFont="1" applyBorder="1" applyAlignment="1">
      <alignment horizontal="left" vertical="center" indent="1"/>
    </xf>
    <xf numFmtId="0" fontId="19" fillId="0" borderId="47" xfId="0" applyFont="1" applyBorder="1" applyAlignment="1" applyProtection="1">
      <alignment horizontal="right" vertical="center"/>
      <protection locked="0"/>
    </xf>
    <xf numFmtId="49" fontId="8" fillId="0" borderId="50" xfId="0" applyNumberFormat="1" applyFont="1" applyBorder="1" applyAlignment="1">
      <alignment horizontal="left" vertical="center"/>
    </xf>
    <xf numFmtId="3" fontId="8" fillId="0" borderId="24" xfId="0" applyNumberFormat="1" applyFont="1" applyBorder="1" applyAlignment="1">
      <alignment horizontal="right" vertical="center" wrapText="1"/>
    </xf>
    <xf numFmtId="0" fontId="8" fillId="31" borderId="23" xfId="0" applyFont="1" applyFill="1" applyBorder="1" applyAlignment="1">
      <alignment horizontal="left" vertical="center"/>
    </xf>
    <xf numFmtId="0" fontId="7" fillId="31" borderId="11" xfId="0" applyFont="1" applyFill="1" applyBorder="1" applyAlignment="1">
      <alignment horizontal="left" vertical="center"/>
    </xf>
    <xf numFmtId="0" fontId="59" fillId="31" borderId="26" xfId="0" quotePrefix="1" applyFont="1" applyFill="1" applyBorder="1" applyAlignment="1">
      <alignment horizontal="center" vertical="center"/>
    </xf>
    <xf numFmtId="0" fontId="8" fillId="31" borderId="11" xfId="0" applyFont="1" applyFill="1" applyBorder="1" applyAlignment="1">
      <alignment horizontal="left" vertical="center"/>
    </xf>
    <xf numFmtId="0" fontId="59" fillId="31" borderId="26" xfId="0" applyFont="1" applyFill="1" applyBorder="1" applyAlignment="1">
      <alignment horizontal="center" vertical="center"/>
    </xf>
    <xf numFmtId="0" fontId="9" fillId="31" borderId="11" xfId="0" applyFont="1" applyFill="1" applyBorder="1" applyAlignment="1">
      <alignment horizontal="center" vertical="center"/>
    </xf>
    <xf numFmtId="0" fontId="7" fillId="31" borderId="41" xfId="0" applyFont="1" applyFill="1" applyBorder="1" applyAlignment="1">
      <alignment horizontal="left" vertical="center"/>
    </xf>
    <xf numFmtId="0" fontId="7" fillId="31" borderId="23" xfId="0" applyFont="1" applyFill="1" applyBorder="1" applyAlignment="1">
      <alignment horizontal="left" vertical="center"/>
    </xf>
    <xf numFmtId="0" fontId="7" fillId="31" borderId="26" xfId="0" applyFont="1" applyFill="1" applyBorder="1" applyAlignment="1">
      <alignment horizontal="left" vertical="center"/>
    </xf>
    <xf numFmtId="0" fontId="13" fillId="0" borderId="0" xfId="0" quotePrefix="1" applyFont="1" applyAlignment="1">
      <alignment horizontal="left" vertical="top"/>
    </xf>
    <xf numFmtId="0" fontId="11" fillId="0" borderId="59" xfId="0" applyFont="1" applyBorder="1" applyAlignment="1">
      <alignment horizontal="center" vertical="center"/>
    </xf>
    <xf numFmtId="0" fontId="19" fillId="0" borderId="22" xfId="39" applyFont="1" applyBorder="1" applyAlignment="1" applyProtection="1">
      <alignment horizontal="center" vertical="center"/>
      <protection locked="0"/>
    </xf>
    <xf numFmtId="0" fontId="19" fillId="0" borderId="45" xfId="39" applyFont="1" applyBorder="1" applyAlignment="1" applyProtection="1">
      <alignment horizontal="center" vertical="center"/>
      <protection locked="0"/>
    </xf>
    <xf numFmtId="0" fontId="19" fillId="0" borderId="44" xfId="39" applyFont="1" applyBorder="1" applyAlignment="1" applyProtection="1">
      <alignment horizontal="center" vertical="center"/>
      <protection locked="0"/>
    </xf>
    <xf numFmtId="0" fontId="20" fillId="0" borderId="26" xfId="42" applyFont="1" applyBorder="1" applyAlignment="1" applyProtection="1">
      <alignment horizontal="left" vertical="center"/>
      <protection locked="0"/>
    </xf>
    <xf numFmtId="3" fontId="8" fillId="31" borderId="23" xfId="0" applyNumberFormat="1" applyFont="1" applyFill="1" applyBorder="1" applyAlignment="1">
      <alignment horizontal="right" vertical="center"/>
    </xf>
    <xf numFmtId="3" fontId="8" fillId="0" borderId="23" xfId="0" applyNumberFormat="1" applyFont="1" applyBorder="1" applyAlignment="1">
      <alignment vertical="center"/>
    </xf>
    <xf numFmtId="3" fontId="9" fillId="0" borderId="11" xfId="0" applyNumberFormat="1" applyFont="1" applyBorder="1" applyAlignment="1">
      <alignment vertical="center"/>
    </xf>
    <xf numFmtId="3" fontId="8" fillId="0" borderId="11" xfId="0" applyNumberFormat="1" applyFont="1" applyBorder="1" applyAlignment="1">
      <alignment vertical="center"/>
    </xf>
    <xf numFmtId="3" fontId="9" fillId="31" borderId="23" xfId="0" applyNumberFormat="1" applyFont="1" applyFill="1" applyBorder="1" applyAlignment="1">
      <alignment horizontal="right" vertical="center"/>
    </xf>
    <xf numFmtId="0" fontId="9" fillId="0" borderId="11" xfId="0" applyFont="1" applyBorder="1" applyAlignment="1">
      <alignment horizontal="right" vertical="center"/>
    </xf>
    <xf numFmtId="0" fontId="9" fillId="0" borderId="18" xfId="0" applyFont="1" applyBorder="1" applyAlignment="1">
      <alignment horizontal="right" vertical="center"/>
    </xf>
    <xf numFmtId="3" fontId="9" fillId="0" borderId="11" xfId="0" applyNumberFormat="1" applyFont="1" applyBorder="1" applyAlignment="1">
      <alignment horizontal="right" vertical="center"/>
    </xf>
    <xf numFmtId="0" fontId="86" fillId="0" borderId="22" xfId="0" applyFont="1" applyBorder="1" applyAlignment="1" applyProtection="1">
      <alignment horizontal="right" vertical="center"/>
      <protection locked="0"/>
    </xf>
    <xf numFmtId="3" fontId="8" fillId="24" borderId="26" xfId="0" applyNumberFormat="1" applyFont="1" applyFill="1" applyBorder="1" applyAlignment="1">
      <alignment horizontal="center" vertical="center"/>
    </xf>
    <xf numFmtId="3" fontId="8" fillId="24" borderId="40" xfId="0" applyNumberFormat="1" applyFont="1" applyFill="1" applyBorder="1" applyAlignment="1">
      <alignment horizontal="center" vertical="center"/>
    </xf>
    <xf numFmtId="0" fontId="20" fillId="0" borderId="61" xfId="0" applyFont="1" applyBorder="1" applyAlignment="1">
      <alignment horizontal="center" vertical="center"/>
    </xf>
    <xf numFmtId="0" fontId="120" fillId="0" borderId="48" xfId="0" applyFont="1" applyBorder="1" applyAlignment="1" applyProtection="1">
      <alignment vertical="center"/>
      <protection locked="0"/>
    </xf>
    <xf numFmtId="0" fontId="37" fillId="0" borderId="0" xfId="0" applyFont="1" applyAlignment="1" applyProtection="1">
      <alignment vertical="center"/>
      <protection locked="0"/>
    </xf>
    <xf numFmtId="0" fontId="112" fillId="0" borderId="0" xfId="42" applyFont="1" applyAlignment="1">
      <alignment horizontal="center"/>
    </xf>
    <xf numFmtId="0" fontId="8" fillId="0" borderId="16" xfId="39" applyFont="1" applyBorder="1" applyAlignment="1">
      <alignment horizontal="center"/>
    </xf>
    <xf numFmtId="0" fontId="9" fillId="0" borderId="15" xfId="39" applyFont="1" applyBorder="1" applyAlignment="1">
      <alignment horizontal="left"/>
    </xf>
    <xf numFmtId="0" fontId="9" fillId="0" borderId="15" xfId="39" applyFont="1" applyBorder="1"/>
    <xf numFmtId="0" fontId="9" fillId="0" borderId="34" xfId="39" applyFont="1" applyBorder="1"/>
    <xf numFmtId="0" fontId="8" fillId="0" borderId="48" xfId="39" applyFont="1" applyBorder="1" applyAlignment="1">
      <alignment horizontal="left" vertical="center"/>
    </xf>
    <xf numFmtId="0" fontId="9" fillId="0" borderId="65" xfId="39" applyFont="1" applyBorder="1" applyAlignment="1" applyProtection="1">
      <alignment vertical="center"/>
      <protection locked="0"/>
    </xf>
    <xf numFmtId="0" fontId="9" fillId="0" borderId="70" xfId="39" applyFont="1" applyBorder="1" applyAlignment="1" applyProtection="1">
      <alignment vertical="center"/>
      <protection locked="0"/>
    </xf>
    <xf numFmtId="0" fontId="8" fillId="0" borderId="14" xfId="39" applyFont="1" applyBorder="1" applyAlignment="1">
      <alignment horizontal="center"/>
    </xf>
    <xf numFmtId="0" fontId="10" fillId="0" borderId="0" xfId="39" applyFont="1" applyAlignment="1">
      <alignment horizontal="center"/>
    </xf>
    <xf numFmtId="0" fontId="9" fillId="0" borderId="0" xfId="39" applyFont="1"/>
    <xf numFmtId="0" fontId="8" fillId="0" borderId="42" xfId="42" applyFont="1" applyBorder="1" applyAlignment="1">
      <alignment horizontal="left" vertical="center"/>
    </xf>
    <xf numFmtId="0" fontId="9" fillId="0" borderId="45" xfId="39" applyFont="1" applyBorder="1" applyAlignment="1">
      <alignment vertical="center"/>
    </xf>
    <xf numFmtId="0" fontId="9" fillId="0" borderId="45" xfId="39" applyFont="1" applyBorder="1" applyAlignment="1" applyProtection="1">
      <alignment vertical="center"/>
      <protection locked="0"/>
    </xf>
    <xf numFmtId="0" fontId="9" fillId="0" borderId="44" xfId="39" applyFont="1" applyBorder="1" applyAlignment="1" applyProtection="1">
      <alignment vertical="center"/>
      <protection locked="0"/>
    </xf>
    <xf numFmtId="0" fontId="8" fillId="0" borderId="45" xfId="39" applyFont="1" applyBorder="1" applyAlignment="1" applyProtection="1">
      <alignment vertical="center"/>
      <protection locked="0"/>
    </xf>
    <xf numFmtId="0" fontId="8" fillId="0" borderId="44" xfId="39" applyFont="1" applyBorder="1" applyAlignment="1" applyProtection="1">
      <alignment vertical="center"/>
      <protection locked="0"/>
    </xf>
    <xf numFmtId="0" fontId="8" fillId="0" borderId="42" xfId="39" applyFont="1" applyBorder="1" applyAlignment="1">
      <alignment horizontal="left" vertical="center"/>
    </xf>
    <xf numFmtId="0" fontId="9" fillId="0" borderId="47" xfId="39" applyFont="1" applyBorder="1" applyAlignment="1" applyProtection="1">
      <alignment vertical="center"/>
      <protection locked="0"/>
    </xf>
    <xf numFmtId="0" fontId="5" fillId="0" borderId="25" xfId="39" applyBorder="1" applyAlignment="1">
      <alignment horizontal="center" vertical="center"/>
    </xf>
    <xf numFmtId="0" fontId="25" fillId="0" borderId="0" xfId="42" applyFont="1"/>
    <xf numFmtId="0" fontId="46" fillId="0" borderId="0" xfId="39" applyFont="1" applyAlignment="1">
      <alignment horizontal="center" vertical="center"/>
    </xf>
    <xf numFmtId="0" fontId="25" fillId="0" borderId="0" xfId="42" applyFont="1" applyAlignment="1">
      <alignment horizontal="center"/>
    </xf>
    <xf numFmtId="0" fontId="20" fillId="0" borderId="0" xfId="39" applyFont="1" applyAlignment="1">
      <alignment horizontal="left" vertical="center"/>
    </xf>
    <xf numFmtId="0" fontId="47" fillId="0" borderId="0" xfId="39" applyFont="1" applyAlignment="1">
      <alignment vertical="center"/>
    </xf>
    <xf numFmtId="0" fontId="47" fillId="0" borderId="49" xfId="39" applyFont="1" applyBorder="1" applyAlignment="1">
      <alignment vertical="center"/>
    </xf>
    <xf numFmtId="0" fontId="49" fillId="0" borderId="0" xfId="0" applyFont="1" applyAlignment="1">
      <alignment horizontal="left" vertical="center"/>
    </xf>
    <xf numFmtId="0" fontId="47" fillId="0" borderId="0" xfId="39" applyFont="1" applyAlignment="1" applyProtection="1">
      <alignment vertical="center"/>
      <protection locked="0"/>
    </xf>
    <xf numFmtId="0" fontId="8" fillId="0" borderId="50" xfId="39" applyFont="1" applyBorder="1" applyAlignment="1">
      <alignment horizontal="center"/>
    </xf>
    <xf numFmtId="0" fontId="11" fillId="0" borderId="22" xfId="39" applyFont="1" applyBorder="1" applyAlignment="1">
      <alignment horizontal="center"/>
    </xf>
    <xf numFmtId="0" fontId="9" fillId="0" borderId="0" xfId="39" applyFont="1" applyAlignment="1">
      <alignment horizontal="left"/>
    </xf>
    <xf numFmtId="0" fontId="9" fillId="0" borderId="22" xfId="39" applyFont="1" applyBorder="1"/>
    <xf numFmtId="0" fontId="9" fillId="0" borderId="49" xfId="39" applyFont="1" applyBorder="1"/>
    <xf numFmtId="0" fontId="8" fillId="0" borderId="12" xfId="39" applyFont="1" applyBorder="1" applyAlignment="1">
      <alignment horizontal="center" vertical="center"/>
    </xf>
    <xf numFmtId="0" fontId="11" fillId="0" borderId="23" xfId="39" applyFont="1" applyBorder="1" applyAlignment="1">
      <alignment horizontal="center"/>
    </xf>
    <xf numFmtId="0" fontId="8" fillId="0" borderId="41" xfId="39" applyFont="1" applyBorder="1" applyAlignment="1">
      <alignment horizontal="center"/>
    </xf>
    <xf numFmtId="0" fontId="8" fillId="0" borderId="0" xfId="39" applyFont="1" applyAlignment="1">
      <alignment horizontal="center"/>
    </xf>
    <xf numFmtId="0" fontId="8" fillId="0" borderId="20" xfId="39" applyFont="1" applyBorder="1" applyAlignment="1">
      <alignment horizontal="center" vertical="top" shrinkToFit="1"/>
    </xf>
    <xf numFmtId="0" fontId="8" fillId="0" borderId="20" xfId="39" applyFont="1" applyBorder="1" applyAlignment="1">
      <alignment horizontal="center" vertical="center"/>
    </xf>
    <xf numFmtId="0" fontId="8" fillId="0" borderId="11" xfId="39" applyFont="1" applyBorder="1" applyAlignment="1">
      <alignment horizontal="center" vertical="center"/>
    </xf>
    <xf numFmtId="0" fontId="8" fillId="0" borderId="64" xfId="39" applyFont="1" applyBorder="1" applyAlignment="1">
      <alignment horizontal="center" vertical="center"/>
    </xf>
    <xf numFmtId="0" fontId="8" fillId="0" borderId="13" xfId="39" applyFont="1" applyBorder="1" applyAlignment="1">
      <alignment horizontal="center" vertical="center"/>
    </xf>
    <xf numFmtId="0" fontId="8" fillId="0" borderId="28" xfId="39" applyFont="1" applyBorder="1" applyAlignment="1">
      <alignment horizontal="left"/>
    </xf>
    <xf numFmtId="0" fontId="8" fillId="0" borderId="18" xfId="39" applyFont="1" applyBorder="1" applyAlignment="1">
      <alignment horizontal="center" vertical="top" shrinkToFit="1"/>
    </xf>
    <xf numFmtId="0" fontId="19" fillId="0" borderId="22" xfId="0" applyFont="1" applyBorder="1" applyAlignment="1" applyProtection="1">
      <alignment horizontal="center"/>
      <protection locked="0"/>
    </xf>
    <xf numFmtId="0" fontId="19" fillId="0" borderId="69" xfId="0" applyFont="1" applyBorder="1" applyAlignment="1" applyProtection="1">
      <alignment horizontal="center"/>
      <protection locked="0"/>
    </xf>
    <xf numFmtId="0" fontId="8" fillId="0" borderId="12" xfId="39" applyFont="1" applyBorder="1" applyAlignment="1">
      <alignment horizontal="left" vertical="center"/>
    </xf>
    <xf numFmtId="0" fontId="8" fillId="0" borderId="20" xfId="39" applyFont="1" applyBorder="1" applyAlignment="1">
      <alignment horizontal="left" vertical="center"/>
    </xf>
    <xf numFmtId="0" fontId="9" fillId="0" borderId="18" xfId="39" applyFont="1" applyBorder="1" applyAlignment="1">
      <alignment horizontal="center" vertical="center"/>
    </xf>
    <xf numFmtId="0" fontId="8" fillId="0" borderId="20" xfId="39" applyFont="1" applyBorder="1" applyAlignment="1">
      <alignment horizontal="left" vertical="center" indent="1"/>
    </xf>
    <xf numFmtId="0" fontId="8" fillId="0" borderId="18" xfId="39" applyFont="1" applyBorder="1" applyAlignment="1">
      <alignment horizontal="left" vertical="center" indent="2"/>
    </xf>
    <xf numFmtId="0" fontId="8" fillId="0" borderId="58" xfId="39" applyFont="1" applyBorder="1" applyAlignment="1">
      <alignment horizontal="left" vertical="center"/>
    </xf>
    <xf numFmtId="0" fontId="8" fillId="0" borderId="41" xfId="39" applyFont="1" applyBorder="1" applyAlignment="1">
      <alignment vertical="center"/>
    </xf>
    <xf numFmtId="0" fontId="8" fillId="0" borderId="11" xfId="39" applyFont="1" applyBorder="1" applyAlignment="1">
      <alignment horizontal="left" vertical="center" indent="1"/>
    </xf>
    <xf numFmtId="0" fontId="8" fillId="0" borderId="13" xfId="39" applyFont="1" applyBorder="1" applyAlignment="1">
      <alignment horizontal="left" vertical="center"/>
    </xf>
    <xf numFmtId="0" fontId="8" fillId="0" borderId="11" xfId="39" applyFont="1" applyBorder="1" applyAlignment="1">
      <alignment horizontal="left" vertical="center"/>
    </xf>
    <xf numFmtId="0" fontId="8" fillId="0" borderId="31" xfId="39" applyFont="1" applyBorder="1" applyAlignment="1">
      <alignment horizontal="left" vertical="center"/>
    </xf>
    <xf numFmtId="0" fontId="9" fillId="0" borderId="19" xfId="39" applyFont="1" applyBorder="1" applyAlignment="1">
      <alignment horizontal="center" vertical="center"/>
    </xf>
    <xf numFmtId="0" fontId="8" fillId="0" borderId="0" xfId="42" applyFont="1" applyAlignment="1" applyProtection="1">
      <alignment horizontal="center"/>
      <protection locked="0"/>
    </xf>
    <xf numFmtId="0" fontId="8" fillId="0" borderId="0" xfId="42" applyFont="1" applyProtection="1">
      <protection locked="0"/>
    </xf>
    <xf numFmtId="0" fontId="9" fillId="0" borderId="0" xfId="42" applyFont="1" applyProtection="1">
      <protection locked="0"/>
    </xf>
    <xf numFmtId="0" fontId="8" fillId="0" borderId="16" xfId="42" applyFont="1" applyBorder="1" applyAlignment="1">
      <alignment horizontal="center"/>
    </xf>
    <xf numFmtId="0" fontId="8" fillId="0" borderId="15" xfId="42" applyFont="1" applyBorder="1" applyAlignment="1">
      <alignment horizontal="left"/>
    </xf>
    <xf numFmtId="0" fontId="9" fillId="0" borderId="15" xfId="42" applyFont="1" applyBorder="1"/>
    <xf numFmtId="0" fontId="8" fillId="0" borderId="15" xfId="42" applyFont="1" applyBorder="1" applyAlignment="1">
      <alignment vertical="center"/>
    </xf>
    <xf numFmtId="0" fontId="8" fillId="0" borderId="36" xfId="42" applyFont="1" applyBorder="1" applyAlignment="1">
      <alignment vertical="center"/>
    </xf>
    <xf numFmtId="0" fontId="8" fillId="0" borderId="14" xfId="42" applyFont="1" applyBorder="1" applyAlignment="1">
      <alignment horizontal="center"/>
    </xf>
    <xf numFmtId="0" fontId="12" fillId="0" borderId="0" xfId="42" applyFont="1" applyAlignment="1">
      <alignment horizontal="center"/>
    </xf>
    <xf numFmtId="0" fontId="8" fillId="0" borderId="0" xfId="42" applyFont="1" applyAlignment="1">
      <alignment vertical="center"/>
    </xf>
    <xf numFmtId="0" fontId="8" fillId="0" borderId="49" xfId="42" applyFont="1" applyBorder="1" applyAlignment="1">
      <alignment vertical="center"/>
    </xf>
    <xf numFmtId="0" fontId="51" fillId="0" borderId="0" xfId="39" applyFont="1"/>
    <xf numFmtId="0" fontId="5" fillId="0" borderId="0" xfId="39"/>
    <xf numFmtId="0" fontId="8" fillId="0" borderId="0" xfId="42" applyFont="1" applyAlignment="1">
      <alignment horizontal="left"/>
    </xf>
    <xf numFmtId="0" fontId="8" fillId="0" borderId="0" xfId="42" applyFont="1"/>
    <xf numFmtId="0" fontId="51" fillId="0" borderId="0" xfId="39" applyFont="1" applyAlignment="1">
      <alignment horizontal="center" vertical="top"/>
    </xf>
    <xf numFmtId="0" fontId="5" fillId="0" borderId="0" xfId="39" applyAlignment="1">
      <alignment horizontal="center"/>
    </xf>
    <xf numFmtId="0" fontId="8" fillId="0" borderId="22" xfId="42" applyFont="1" applyBorder="1" applyAlignment="1">
      <alignment vertical="center"/>
    </xf>
    <xf numFmtId="0" fontId="8" fillId="0" borderId="69" xfId="42" applyFont="1" applyBorder="1" applyAlignment="1">
      <alignment vertical="center"/>
    </xf>
    <xf numFmtId="0" fontId="53" fillId="0" borderId="0" xfId="39" applyFont="1" applyAlignment="1">
      <alignment horizontal="center" vertical="top"/>
    </xf>
    <xf numFmtId="0" fontId="20" fillId="0" borderId="0" xfId="42" applyFont="1" applyAlignment="1">
      <alignment horizontal="left" vertical="center"/>
    </xf>
    <xf numFmtId="0" fontId="20" fillId="0" borderId="49" xfId="42" applyFont="1" applyBorder="1" applyAlignment="1">
      <alignment horizontal="left" vertical="center"/>
    </xf>
    <xf numFmtId="0" fontId="8" fillId="0" borderId="50" xfId="42" applyFont="1" applyBorder="1" applyAlignment="1">
      <alignment horizontal="center"/>
    </xf>
    <xf numFmtId="0" fontId="8" fillId="0" borderId="0" xfId="42" applyFont="1" applyAlignment="1">
      <alignment horizontal="centerContinuous"/>
    </xf>
    <xf numFmtId="0" fontId="9" fillId="0" borderId="0" xfId="42" applyFont="1"/>
    <xf numFmtId="0" fontId="9" fillId="0" borderId="22" xfId="42" applyFont="1" applyBorder="1"/>
    <xf numFmtId="0" fontId="8" fillId="0" borderId="41" xfId="42" applyFont="1" applyBorder="1" applyAlignment="1">
      <alignment horizontal="center" vertical="center"/>
    </xf>
    <xf numFmtId="0" fontId="11" fillId="0" borderId="23" xfId="42" applyFont="1" applyBorder="1" applyAlignment="1">
      <alignment horizontal="center" vertical="center"/>
    </xf>
    <xf numFmtId="0" fontId="8" fillId="0" borderId="12" xfId="42" applyFont="1" applyBorder="1" applyAlignment="1">
      <alignment horizontal="center" vertical="center"/>
    </xf>
    <xf numFmtId="0" fontId="8" fillId="0" borderId="20" xfId="42" applyFont="1" applyBorder="1" applyAlignment="1">
      <alignment horizontal="center" vertical="center"/>
    </xf>
    <xf numFmtId="0" fontId="8" fillId="0" borderId="23" xfId="42" applyFont="1" applyBorder="1" applyAlignment="1">
      <alignment horizontal="center" vertical="center"/>
    </xf>
    <xf numFmtId="0" fontId="8" fillId="0" borderId="64" xfId="42" applyFont="1" applyBorder="1" applyAlignment="1">
      <alignment horizontal="center" vertical="center"/>
    </xf>
    <xf numFmtId="0" fontId="8" fillId="0" borderId="18" xfId="42" applyFont="1" applyBorder="1"/>
    <xf numFmtId="0" fontId="9" fillId="0" borderId="18" xfId="42" applyFont="1" applyBorder="1"/>
    <xf numFmtId="0" fontId="9" fillId="0" borderId="11" xfId="42" applyFont="1" applyBorder="1" applyAlignment="1">
      <alignment horizontal="center"/>
    </xf>
    <xf numFmtId="0" fontId="8" fillId="31" borderId="58" xfId="42" applyFont="1" applyFill="1" applyBorder="1" applyAlignment="1">
      <alignment horizontal="left" vertical="center"/>
    </xf>
    <xf numFmtId="0" fontId="85" fillId="31" borderId="20" xfId="39" applyFont="1" applyFill="1" applyBorder="1" applyAlignment="1">
      <alignment vertical="center"/>
    </xf>
    <xf numFmtId="0" fontId="11" fillId="31" borderId="20" xfId="39" applyFont="1" applyFill="1" applyBorder="1" applyAlignment="1">
      <alignment vertical="center"/>
    </xf>
    <xf numFmtId="0" fontId="9" fillId="0" borderId="0" xfId="42" applyFont="1" applyAlignment="1" applyProtection="1">
      <alignment vertical="center"/>
      <protection locked="0"/>
    </xf>
    <xf numFmtId="0" fontId="13" fillId="24" borderId="20" xfId="39" applyFont="1" applyFill="1" applyBorder="1" applyAlignment="1">
      <alignment vertical="center"/>
    </xf>
    <xf numFmtId="3" fontId="10" fillId="0" borderId="18" xfId="42" applyNumberFormat="1" applyFont="1" applyBorder="1" applyAlignment="1" applyProtection="1">
      <alignment horizontal="right" vertical="center"/>
      <protection locked="0"/>
    </xf>
    <xf numFmtId="3" fontId="10" fillId="0" borderId="37" xfId="42" applyNumberFormat="1" applyFont="1" applyBorder="1" applyAlignment="1" applyProtection="1">
      <alignment horizontal="right" vertical="center"/>
      <protection locked="0"/>
    </xf>
    <xf numFmtId="3" fontId="10" fillId="0" borderId="26" xfId="42" applyNumberFormat="1" applyFont="1" applyBorder="1" applyAlignment="1" applyProtection="1">
      <alignment horizontal="right" vertical="center"/>
      <protection locked="0"/>
    </xf>
    <xf numFmtId="3" fontId="10" fillId="0" borderId="40" xfId="42" applyNumberFormat="1" applyFont="1" applyBorder="1" applyAlignment="1" applyProtection="1">
      <alignment horizontal="right" vertical="center"/>
      <protection locked="0"/>
    </xf>
    <xf numFmtId="0" fontId="85" fillId="24" borderId="20" xfId="39" applyFont="1" applyFill="1" applyBorder="1" applyAlignment="1">
      <alignment vertical="center"/>
    </xf>
    <xf numFmtId="0" fontId="9" fillId="0" borderId="20" xfId="39" applyFont="1" applyBorder="1" applyAlignment="1" applyProtection="1">
      <alignment vertical="center"/>
      <protection locked="0"/>
    </xf>
    <xf numFmtId="0" fontId="9" fillId="0" borderId="18" xfId="39" applyFont="1" applyBorder="1" applyAlignment="1" applyProtection="1">
      <alignment vertical="center"/>
      <protection locked="0"/>
    </xf>
    <xf numFmtId="0" fontId="85" fillId="31" borderId="23" xfId="39" applyFont="1" applyFill="1" applyBorder="1" applyAlignment="1">
      <alignment vertical="center"/>
    </xf>
    <xf numFmtId="0" fontId="8" fillId="0" borderId="0" xfId="42" applyFont="1" applyAlignment="1" applyProtection="1">
      <alignment vertical="center"/>
      <protection locked="0"/>
    </xf>
    <xf numFmtId="0" fontId="85" fillId="24" borderId="11" xfId="39" applyFont="1" applyFill="1" applyBorder="1" applyAlignment="1">
      <alignment vertical="center" wrapText="1"/>
    </xf>
    <xf numFmtId="0" fontId="9" fillId="0" borderId="11" xfId="39" applyFont="1" applyBorder="1" applyAlignment="1" applyProtection="1">
      <alignment horizontal="left" vertical="center"/>
      <protection locked="0"/>
    </xf>
    <xf numFmtId="0" fontId="9" fillId="0" borderId="18" xfId="39" applyFont="1" applyBorder="1" applyAlignment="1" applyProtection="1">
      <alignment horizontal="left" vertical="center"/>
      <protection locked="0"/>
    </xf>
    <xf numFmtId="0" fontId="8" fillId="0" borderId="11" xfId="39" applyFont="1" applyBorder="1" applyAlignment="1" applyProtection="1">
      <alignment horizontal="left" vertical="center"/>
      <protection locked="0"/>
    </xf>
    <xf numFmtId="0" fontId="8" fillId="0" borderId="19" xfId="39" applyFont="1" applyBorder="1" applyAlignment="1" applyProtection="1">
      <alignment horizontal="left" vertical="center"/>
      <protection locked="0"/>
    </xf>
    <xf numFmtId="3" fontId="10" fillId="0" borderId="19" xfId="42" applyNumberFormat="1" applyFont="1" applyBorder="1" applyAlignment="1" applyProtection="1">
      <alignment horizontal="right" vertical="center"/>
      <protection locked="0"/>
    </xf>
    <xf numFmtId="3" fontId="10" fillId="0" borderId="67" xfId="42" applyNumberFormat="1" applyFont="1" applyBorder="1" applyAlignment="1" applyProtection="1">
      <alignment horizontal="right" vertical="center"/>
      <protection locked="0"/>
    </xf>
    <xf numFmtId="0" fontId="8" fillId="0" borderId="0" xfId="42" applyFont="1" applyAlignment="1">
      <alignment horizontal="center"/>
    </xf>
    <xf numFmtId="0" fontId="9" fillId="0" borderId="0" xfId="39" applyFont="1" applyAlignment="1">
      <alignment vertical="center"/>
    </xf>
    <xf numFmtId="0" fontId="9" fillId="0" borderId="0" xfId="42" applyFont="1" applyAlignment="1">
      <alignment vertical="center"/>
    </xf>
    <xf numFmtId="0" fontId="20" fillId="0" borderId="48" xfId="39" applyFont="1" applyBorder="1" applyAlignment="1">
      <alignment vertical="center"/>
    </xf>
    <xf numFmtId="0" fontId="20" fillId="0" borderId="48" xfId="39" applyFont="1" applyBorder="1" applyAlignment="1">
      <alignment horizontal="left" vertical="center"/>
    </xf>
    <xf numFmtId="0" fontId="16" fillId="0" borderId="0" xfId="39" applyFont="1" applyAlignment="1">
      <alignment horizontal="center" vertical="center"/>
    </xf>
    <xf numFmtId="0" fontId="20" fillId="0" borderId="26" xfId="42" applyFont="1" applyBorder="1" applyAlignment="1">
      <alignment horizontal="left" vertical="center"/>
    </xf>
    <xf numFmtId="0" fontId="19" fillId="0" borderId="18" xfId="39" applyFont="1" applyBorder="1" applyAlignment="1">
      <alignment vertical="center"/>
    </xf>
    <xf numFmtId="0" fontId="16" fillId="0" borderId="0" xfId="42" applyFont="1" applyAlignment="1">
      <alignment horizontal="center"/>
    </xf>
    <xf numFmtId="0" fontId="16" fillId="0" borderId="0" xfId="39" applyFont="1" applyAlignment="1">
      <alignment horizontal="center"/>
    </xf>
    <xf numFmtId="0" fontId="16" fillId="0" borderId="0" xfId="39" applyFont="1"/>
    <xf numFmtId="0" fontId="16" fillId="0" borderId="25" xfId="39" applyFont="1" applyBorder="1"/>
    <xf numFmtId="0" fontId="25" fillId="0" borderId="0" xfId="42" applyFont="1" applyAlignment="1">
      <alignment horizontal="center" vertical="center"/>
    </xf>
    <xf numFmtId="0" fontId="20" fillId="0" borderId="28" xfId="39" applyFont="1" applyBorder="1" applyAlignment="1">
      <alignment vertical="center"/>
    </xf>
    <xf numFmtId="0" fontId="20" fillId="0" borderId="42" xfId="39" applyFont="1" applyBorder="1" applyAlignment="1">
      <alignment horizontal="left" vertical="center"/>
    </xf>
    <xf numFmtId="0" fontId="15" fillId="0" borderId="0" xfId="42" applyFont="1" applyAlignment="1">
      <alignment horizontal="center" vertical="center"/>
    </xf>
    <xf numFmtId="0" fontId="20" fillId="0" borderId="42" xfId="42" applyFont="1" applyBorder="1" applyAlignment="1">
      <alignment horizontal="left" vertical="center"/>
    </xf>
    <xf numFmtId="0" fontId="8" fillId="0" borderId="22" xfId="42" applyFont="1" applyBorder="1" applyAlignment="1">
      <alignment horizontal="centerContinuous"/>
    </xf>
    <xf numFmtId="0" fontId="87" fillId="0" borderId="22" xfId="42" applyFont="1" applyBorder="1" applyAlignment="1">
      <alignment horizontal="left"/>
    </xf>
    <xf numFmtId="0" fontId="9" fillId="0" borderId="22" xfId="42" applyFont="1" applyBorder="1" applyAlignment="1">
      <alignment horizontal="left"/>
    </xf>
    <xf numFmtId="0" fontId="9" fillId="0" borderId="69" xfId="42" applyFont="1" applyBorder="1"/>
    <xf numFmtId="0" fontId="13" fillId="0" borderId="42" xfId="39" applyFont="1" applyBorder="1" applyProtection="1">
      <protection locked="0"/>
    </xf>
    <xf numFmtId="0" fontId="13" fillId="0" borderId="26" xfId="39" applyFont="1" applyBorder="1" applyProtection="1">
      <protection locked="0"/>
    </xf>
    <xf numFmtId="0" fontId="13" fillId="0" borderId="40" xfId="39" applyFont="1" applyBorder="1" applyProtection="1">
      <protection locked="0"/>
    </xf>
    <xf numFmtId="0" fontId="13" fillId="0" borderId="18" xfId="39" applyFont="1" applyBorder="1" applyProtection="1">
      <protection locked="0"/>
    </xf>
    <xf numFmtId="0" fontId="13" fillId="0" borderId="45" xfId="39" applyFont="1" applyBorder="1" applyProtection="1">
      <protection locked="0"/>
    </xf>
    <xf numFmtId="0" fontId="13" fillId="0" borderId="44" xfId="39" applyFont="1" applyBorder="1" applyProtection="1">
      <protection locked="0"/>
    </xf>
    <xf numFmtId="0" fontId="11" fillId="0" borderId="42" xfId="39" applyFont="1" applyBorder="1" applyAlignment="1" applyProtection="1">
      <alignment horizontal="left" vertical="center"/>
      <protection locked="0"/>
    </xf>
    <xf numFmtId="3" fontId="8" fillId="24" borderId="44" xfId="0" applyNumberFormat="1" applyFont="1" applyFill="1" applyBorder="1" applyAlignment="1" applyProtection="1">
      <alignment horizontal="right" vertical="center" wrapText="1"/>
      <protection locked="0"/>
    </xf>
    <xf numFmtId="3" fontId="8" fillId="0" borderId="44" xfId="0" applyNumberFormat="1" applyFont="1" applyBorder="1" applyAlignment="1" applyProtection="1">
      <alignment horizontal="right" vertical="center" wrapText="1"/>
      <protection locked="0"/>
    </xf>
    <xf numFmtId="3" fontId="8" fillId="0" borderId="46" xfId="0" applyNumberFormat="1" applyFont="1" applyBorder="1" applyAlignment="1" applyProtection="1">
      <alignment horizontal="right" vertical="center" wrapText="1"/>
      <protection locked="0"/>
    </xf>
    <xf numFmtId="3" fontId="8" fillId="24" borderId="26" xfId="0" applyNumberFormat="1" applyFont="1" applyFill="1" applyBorder="1" applyAlignment="1" applyProtection="1">
      <alignment horizontal="right" vertical="center" wrapText="1"/>
      <protection locked="0"/>
    </xf>
    <xf numFmtId="0" fontId="8" fillId="0" borderId="0" xfId="0" applyFont="1" applyAlignment="1">
      <alignment horizontal="left" vertical="center" indent="1"/>
    </xf>
    <xf numFmtId="0" fontId="20" fillId="29" borderId="14" xfId="0" applyFont="1" applyFill="1" applyBorder="1" applyAlignment="1">
      <alignment horizontal="left" vertical="center"/>
    </xf>
    <xf numFmtId="0" fontId="9" fillId="29" borderId="25" xfId="0" applyFont="1" applyFill="1" applyBorder="1" applyAlignment="1" applyProtection="1">
      <alignment vertical="center"/>
      <protection locked="0"/>
    </xf>
    <xf numFmtId="0" fontId="9" fillId="29" borderId="11" xfId="0" applyFont="1" applyFill="1" applyBorder="1" applyAlignment="1" applyProtection="1">
      <alignment vertical="center"/>
      <protection locked="0"/>
    </xf>
    <xf numFmtId="0" fontId="8" fillId="29" borderId="14" xfId="0" applyFont="1" applyFill="1" applyBorder="1" applyAlignment="1">
      <alignment horizontal="left" vertical="center"/>
    </xf>
    <xf numFmtId="0" fontId="9" fillId="29" borderId="23" xfId="0" applyFont="1" applyFill="1" applyBorder="1" applyAlignment="1" applyProtection="1">
      <alignment vertical="center"/>
      <protection locked="0"/>
    </xf>
    <xf numFmtId="0" fontId="7" fillId="29" borderId="41" xfId="0" applyFont="1" applyFill="1" applyBorder="1" applyAlignment="1">
      <alignment vertical="center"/>
    </xf>
    <xf numFmtId="0" fontId="13" fillId="29" borderId="10" xfId="0" applyFont="1" applyFill="1" applyBorder="1" applyAlignment="1">
      <alignment horizontal="center" vertical="center"/>
    </xf>
    <xf numFmtId="0" fontId="13" fillId="29" borderId="46" xfId="0" applyFont="1" applyFill="1" applyBorder="1" applyAlignment="1">
      <alignment horizontal="center" vertical="center"/>
    </xf>
    <xf numFmtId="0" fontId="8" fillId="29" borderId="61" xfId="0" applyFont="1" applyFill="1" applyBorder="1" applyAlignment="1">
      <alignment horizontal="left" vertical="center"/>
    </xf>
    <xf numFmtId="0" fontId="20" fillId="29" borderId="26" xfId="0" applyFont="1" applyFill="1" applyBorder="1" applyAlignment="1">
      <alignment vertical="center"/>
    </xf>
    <xf numFmtId="3" fontId="8" fillId="0" borderId="21" xfId="0" applyNumberFormat="1" applyFont="1" applyBorder="1" applyAlignment="1">
      <alignment horizontal="right" vertical="center" wrapText="1"/>
    </xf>
    <xf numFmtId="0" fontId="19" fillId="0" borderId="53" xfId="0" applyFont="1" applyBorder="1" applyAlignment="1" applyProtection="1">
      <alignment vertical="center"/>
      <protection locked="0"/>
    </xf>
    <xf numFmtId="0" fontId="19" fillId="0" borderId="53" xfId="0" applyFont="1" applyBorder="1" applyAlignment="1" applyProtection="1">
      <alignment horizontal="right" vertical="center"/>
      <protection locked="0"/>
    </xf>
    <xf numFmtId="3" fontId="19" fillId="0" borderId="35" xfId="0" applyNumberFormat="1" applyFont="1" applyBorder="1" applyAlignment="1" applyProtection="1">
      <alignment horizontal="center" vertical="center"/>
      <protection locked="0"/>
    </xf>
    <xf numFmtId="3" fontId="19" fillId="0" borderId="66" xfId="0" applyNumberFormat="1" applyFont="1" applyBorder="1" applyAlignment="1" applyProtection="1">
      <alignment horizontal="center" vertical="center"/>
      <protection locked="0"/>
    </xf>
    <xf numFmtId="3" fontId="19" fillId="0" borderId="56" xfId="0" applyNumberFormat="1" applyFont="1" applyBorder="1" applyAlignment="1" applyProtection="1">
      <alignment horizontal="center" vertical="center"/>
      <protection locked="0"/>
    </xf>
    <xf numFmtId="3" fontId="19" fillId="0" borderId="57" xfId="0" applyNumberFormat="1" applyFont="1" applyBorder="1" applyAlignment="1" applyProtection="1">
      <alignment horizontal="center" vertical="center"/>
      <protection locked="0"/>
    </xf>
    <xf numFmtId="3" fontId="19" fillId="0" borderId="57" xfId="0" applyNumberFormat="1" applyFont="1" applyBorder="1" applyAlignment="1" applyProtection="1">
      <alignment horizontal="right" vertical="center"/>
      <protection locked="0"/>
    </xf>
    <xf numFmtId="0" fontId="9" fillId="0" borderId="42" xfId="0" applyFont="1" applyBorder="1" applyAlignment="1">
      <alignment horizontal="center" vertical="center"/>
    </xf>
    <xf numFmtId="0" fontId="8" fillId="0" borderId="20" xfId="0" applyFont="1" applyBorder="1" applyAlignment="1">
      <alignment horizontal="left" vertical="center" wrapText="1" indent="1"/>
    </xf>
    <xf numFmtId="0" fontId="7" fillId="0" borderId="20" xfId="0" applyFont="1" applyBorder="1" applyAlignment="1">
      <alignment horizontal="left" vertical="center" wrapText="1" indent="1"/>
    </xf>
    <xf numFmtId="0" fontId="8" fillId="0" borderId="28" xfId="0" applyFont="1" applyBorder="1" applyAlignment="1">
      <alignment horizontal="left" vertical="center" wrapText="1" indent="1"/>
    </xf>
    <xf numFmtId="0" fontId="7" fillId="0" borderId="28" xfId="0" applyFont="1" applyBorder="1" applyAlignment="1">
      <alignment horizontal="left" vertical="center" wrapText="1" indent="1"/>
    </xf>
    <xf numFmtId="49" fontId="20" fillId="0" borderId="14" xfId="0" applyNumberFormat="1" applyFont="1" applyBorder="1" applyAlignment="1" applyProtection="1">
      <alignment horizontal="left" vertical="center"/>
      <protection locked="0"/>
    </xf>
    <xf numFmtId="0" fontId="20" fillId="0" borderId="20" xfId="0" applyFont="1" applyBorder="1" applyAlignment="1">
      <alignment horizontal="left" vertical="center" wrapText="1" indent="1"/>
    </xf>
    <xf numFmtId="0" fontId="19" fillId="0" borderId="26" xfId="0" quotePrefix="1" applyFont="1" applyBorder="1" applyAlignment="1">
      <alignment horizontal="center" vertical="center"/>
    </xf>
    <xf numFmtId="49" fontId="20" fillId="0" borderId="13" xfId="0" applyNumberFormat="1" applyFont="1" applyBorder="1" applyAlignment="1" applyProtection="1">
      <alignment horizontal="left" vertical="center"/>
      <protection locked="0"/>
    </xf>
    <xf numFmtId="0" fontId="7" fillId="0" borderId="55" xfId="0" applyFont="1" applyBorder="1" applyAlignment="1">
      <alignment horizontal="left" vertical="center" indent="3"/>
    </xf>
    <xf numFmtId="49" fontId="8" fillId="0" borderId="13" xfId="0" applyNumberFormat="1" applyFont="1" applyBorder="1" applyAlignment="1" applyProtection="1">
      <alignment horizontal="left" vertical="center"/>
      <protection locked="0"/>
    </xf>
    <xf numFmtId="0" fontId="20" fillId="0" borderId="25" xfId="0" applyFont="1" applyBorder="1" applyAlignment="1">
      <alignment horizontal="left" vertical="center" wrapText="1" indent="1"/>
    </xf>
    <xf numFmtId="49" fontId="90" fillId="0" borderId="42" xfId="0" applyNumberFormat="1" applyFont="1" applyBorder="1" applyAlignment="1">
      <alignment horizontal="left" vertical="top" wrapText="1"/>
    </xf>
    <xf numFmtId="49" fontId="90" fillId="0" borderId="28" xfId="0" applyNumberFormat="1" applyFont="1" applyBorder="1" applyAlignment="1">
      <alignment horizontal="left" vertical="top" wrapText="1"/>
    </xf>
    <xf numFmtId="49" fontId="20" fillId="0" borderId="42" xfId="0" applyNumberFormat="1" applyFont="1" applyBorder="1" applyAlignment="1">
      <alignment horizontal="left" vertical="top" wrapText="1"/>
    </xf>
    <xf numFmtId="49" fontId="20" fillId="0" borderId="28" xfId="0" applyNumberFormat="1" applyFont="1" applyBorder="1" applyAlignment="1">
      <alignment horizontal="left" vertical="top" wrapText="1"/>
    </xf>
    <xf numFmtId="49" fontId="20" fillId="0" borderId="41" xfId="0" applyNumberFormat="1" applyFont="1" applyBorder="1" applyAlignment="1">
      <alignment horizontal="left" vertical="top" wrapText="1"/>
    </xf>
    <xf numFmtId="49" fontId="20" fillId="0" borderId="20" xfId="0" applyNumberFormat="1" applyFont="1" applyBorder="1" applyAlignment="1">
      <alignment horizontal="left" vertical="top" wrapText="1"/>
    </xf>
    <xf numFmtId="49" fontId="90" fillId="0" borderId="41" xfId="0" applyNumberFormat="1" applyFont="1" applyBorder="1" applyAlignment="1">
      <alignment horizontal="left" vertical="top" wrapText="1"/>
    </xf>
    <xf numFmtId="0" fontId="112" fillId="0" borderId="0" xfId="0" applyFont="1" applyAlignment="1">
      <alignment horizontal="center"/>
    </xf>
    <xf numFmtId="0" fontId="118" fillId="0" borderId="123" xfId="93" applyFont="1" applyBorder="1" applyAlignment="1">
      <alignment horizontal="left" wrapText="1"/>
    </xf>
    <xf numFmtId="0" fontId="119" fillId="0" borderId="124" xfId="93" applyFont="1" applyBorder="1" applyAlignment="1">
      <alignment horizontal="right" wrapText="1"/>
    </xf>
    <xf numFmtId="0" fontId="118" fillId="0" borderId="124" xfId="93" applyFont="1" applyBorder="1" applyAlignment="1">
      <alignment horizontal="right" wrapText="1"/>
    </xf>
    <xf numFmtId="0" fontId="118" fillId="0" borderId="95" xfId="0" applyFont="1" applyBorder="1" applyAlignment="1">
      <alignment vertical="center"/>
    </xf>
    <xf numFmtId="0" fontId="118" fillId="0" borderId="125" xfId="0" applyFont="1" applyBorder="1" applyAlignment="1">
      <alignment vertical="center"/>
    </xf>
    <xf numFmtId="0" fontId="118" fillId="0" borderId="29" xfId="0" applyFont="1" applyBorder="1" applyAlignment="1">
      <alignment vertical="center"/>
    </xf>
    <xf numFmtId="0" fontId="118" fillId="0" borderId="30" xfId="0" applyFont="1" applyBorder="1" applyAlignment="1">
      <alignment vertical="center"/>
    </xf>
    <xf numFmtId="0" fontId="117" fillId="0" borderId="126" xfId="0" applyFont="1" applyBorder="1" applyAlignment="1">
      <alignment vertical="center"/>
    </xf>
    <xf numFmtId="0" fontId="118" fillId="0" borderId="30" xfId="0" applyFont="1" applyBorder="1" applyAlignment="1">
      <alignment horizontal="left" vertical="center"/>
    </xf>
    <xf numFmtId="0" fontId="118" fillId="0" borderId="95" xfId="0" applyFont="1" applyBorder="1" applyAlignment="1">
      <alignment horizontal="left" vertical="center"/>
    </xf>
    <xf numFmtId="0" fontId="60" fillId="0" borderId="7" xfId="113" applyFont="1" applyBorder="1" applyAlignment="1">
      <alignment wrapText="1"/>
    </xf>
    <xf numFmtId="0" fontId="75" fillId="64" borderId="127" xfId="113" applyFont="1" applyFill="1" applyBorder="1" applyAlignment="1">
      <alignment horizontal="center"/>
    </xf>
    <xf numFmtId="0" fontId="60" fillId="28" borderId="7" xfId="113" applyFont="1" applyFill="1" applyBorder="1" applyAlignment="1">
      <alignment wrapText="1"/>
    </xf>
    <xf numFmtId="0" fontId="8" fillId="0" borderId="26" xfId="0" applyFont="1" applyBorder="1" applyAlignment="1" applyProtection="1">
      <alignment horizontal="center" vertical="center"/>
      <protection locked="0"/>
    </xf>
    <xf numFmtId="0" fontId="8" fillId="0" borderId="45" xfId="0" applyFont="1" applyBorder="1" applyAlignment="1" applyProtection="1">
      <alignment horizontal="center" vertical="center"/>
      <protection locked="0"/>
    </xf>
    <xf numFmtId="0" fontId="8" fillId="0" borderId="19" xfId="0" applyFont="1" applyBorder="1" applyAlignment="1">
      <alignment horizontal="left" vertical="center" indent="1"/>
    </xf>
    <xf numFmtId="0" fontId="9" fillId="0" borderId="53" xfId="0" quotePrefix="1" applyFont="1" applyBorder="1" applyAlignment="1">
      <alignment horizontal="center" vertical="center"/>
    </xf>
    <xf numFmtId="0" fontId="8" fillId="0" borderId="18" xfId="0" applyFont="1" applyBorder="1" applyAlignment="1">
      <alignment horizontal="left" vertical="center" indent="1"/>
    </xf>
    <xf numFmtId="0" fontId="8" fillId="0" borderId="18" xfId="0" applyFont="1" applyBorder="1" applyAlignment="1">
      <alignment horizontal="left" vertical="center"/>
    </xf>
    <xf numFmtId="0" fontId="20" fillId="0" borderId="28" xfId="0" applyFont="1" applyBorder="1" applyAlignment="1">
      <alignment horizontal="left" vertical="center" wrapText="1" indent="1"/>
    </xf>
    <xf numFmtId="0" fontId="9" fillId="0" borderId="0" xfId="95" quotePrefix="1" applyFont="1" applyFill="1" applyBorder="1" applyAlignment="1" applyProtection="1">
      <alignment vertical="center"/>
    </xf>
    <xf numFmtId="0" fontId="8" fillId="0" borderId="50" xfId="0" applyFont="1" applyBorder="1" applyAlignment="1">
      <alignment horizontal="left" vertical="center"/>
    </xf>
    <xf numFmtId="3" fontId="8" fillId="0" borderId="47" xfId="0" applyNumberFormat="1" applyFont="1" applyBorder="1" applyAlignment="1">
      <alignment horizontal="right" vertical="center" wrapText="1"/>
    </xf>
    <xf numFmtId="3" fontId="8" fillId="0" borderId="18" xfId="0" applyNumberFormat="1" applyFont="1" applyBorder="1" applyAlignment="1" applyProtection="1">
      <alignment horizontal="right" vertical="center" wrapText="1"/>
      <protection locked="0"/>
    </xf>
    <xf numFmtId="3" fontId="8" fillId="0" borderId="49" xfId="0" applyNumberFormat="1" applyFont="1" applyBorder="1" applyAlignment="1" applyProtection="1">
      <alignment horizontal="right" vertical="center" wrapText="1"/>
      <protection locked="0"/>
    </xf>
    <xf numFmtId="3" fontId="8" fillId="0" borderId="25" xfId="0" applyNumberFormat="1" applyFont="1" applyBorder="1" applyAlignment="1">
      <alignment horizontal="right" vertical="center" wrapText="1"/>
    </xf>
    <xf numFmtId="3" fontId="8" fillId="0" borderId="64" xfId="0" applyNumberFormat="1" applyFont="1" applyBorder="1" applyAlignment="1">
      <alignment horizontal="right" vertical="center" wrapText="1"/>
    </xf>
    <xf numFmtId="0" fontId="11" fillId="0" borderId="28" xfId="42" applyFont="1" applyBorder="1" applyAlignment="1">
      <alignment horizontal="center" vertical="center" wrapText="1"/>
    </xf>
    <xf numFmtId="0" fontId="124" fillId="0" borderId="0" xfId="42" applyFont="1" applyAlignment="1">
      <alignment horizontal="left"/>
    </xf>
    <xf numFmtId="49" fontId="20" fillId="0" borderId="40" xfId="0" applyNumberFormat="1" applyFont="1" applyBorder="1" applyAlignment="1">
      <alignment horizontal="left" vertical="top" wrapText="1"/>
    </xf>
    <xf numFmtId="49" fontId="20" fillId="0" borderId="37" xfId="0" applyNumberFormat="1" applyFont="1" applyBorder="1" applyAlignment="1">
      <alignment horizontal="left" vertical="top" wrapText="1"/>
    </xf>
    <xf numFmtId="49" fontId="90" fillId="0" borderId="37" xfId="0" applyNumberFormat="1" applyFont="1" applyBorder="1" applyAlignment="1">
      <alignment horizontal="left" vertical="top" wrapText="1"/>
    </xf>
    <xf numFmtId="49" fontId="125" fillId="0" borderId="40" xfId="0" applyNumberFormat="1" applyFont="1" applyBorder="1" applyAlignment="1">
      <alignment horizontal="left" vertical="top" wrapText="1"/>
    </xf>
    <xf numFmtId="49" fontId="125" fillId="0" borderId="37" xfId="0" applyNumberFormat="1" applyFont="1" applyBorder="1" applyAlignment="1">
      <alignment horizontal="left" vertical="top" wrapText="1"/>
    </xf>
    <xf numFmtId="49" fontId="20" fillId="0" borderId="73" xfId="0" applyNumberFormat="1" applyFont="1" applyBorder="1" applyAlignment="1">
      <alignment horizontal="left" vertical="center"/>
    </xf>
    <xf numFmtId="49" fontId="90" fillId="0" borderId="40" xfId="0" applyNumberFormat="1" applyFont="1" applyBorder="1" applyAlignment="1">
      <alignment horizontal="left" vertical="top" wrapText="1"/>
    </xf>
    <xf numFmtId="49" fontId="20" fillId="0" borderId="58" xfId="0" applyNumberFormat="1" applyFont="1" applyBorder="1" applyAlignment="1">
      <alignment horizontal="left" vertical="center"/>
    </xf>
    <xf numFmtId="0" fontId="20" fillId="0" borderId="23" xfId="0" applyFont="1" applyBorder="1" applyAlignment="1">
      <alignment horizontal="left" vertical="center"/>
    </xf>
    <xf numFmtId="49" fontId="20" fillId="0" borderId="28" xfId="0" quotePrefix="1" applyNumberFormat="1" applyFont="1" applyBorder="1" applyAlignment="1">
      <alignment horizontal="left" vertical="top" wrapText="1"/>
    </xf>
    <xf numFmtId="49" fontId="20" fillId="0" borderId="37" xfId="0" quotePrefix="1" applyNumberFormat="1" applyFont="1" applyBorder="1" applyAlignment="1">
      <alignment horizontal="left" vertical="top" wrapText="1"/>
    </xf>
    <xf numFmtId="0" fontId="20" fillId="0" borderId="11" xfId="0" applyFont="1" applyBorder="1" applyAlignment="1">
      <alignment horizontal="left" vertical="center"/>
    </xf>
    <xf numFmtId="0" fontId="20" fillId="0" borderId="72" xfId="0" applyFont="1" applyBorder="1" applyAlignment="1">
      <alignment horizontal="left" vertical="center" indent="3"/>
    </xf>
    <xf numFmtId="0" fontId="20" fillId="0" borderId="75" xfId="0" applyFont="1" applyBorder="1" applyAlignment="1">
      <alignment horizontal="left" vertical="center"/>
    </xf>
    <xf numFmtId="49" fontId="20" fillId="0" borderId="24" xfId="0" applyNumberFormat="1" applyFont="1" applyBorder="1" applyAlignment="1">
      <alignment horizontal="left" vertical="top" wrapText="1"/>
    </xf>
    <xf numFmtId="0" fontId="20" fillId="0" borderId="72" xfId="0" applyFont="1" applyBorder="1" applyAlignment="1">
      <alignment horizontal="left" vertical="top" indent="2"/>
    </xf>
    <xf numFmtId="49" fontId="90" fillId="0" borderId="45" xfId="0" applyNumberFormat="1" applyFont="1" applyBorder="1" applyAlignment="1">
      <alignment horizontal="left" vertical="top" wrapText="1"/>
    </xf>
    <xf numFmtId="49" fontId="90" fillId="0" borderId="22" xfId="0" applyNumberFormat="1" applyFont="1" applyBorder="1" applyAlignment="1">
      <alignment horizontal="left" vertical="top" wrapText="1"/>
    </xf>
    <xf numFmtId="0" fontId="20" fillId="0" borderId="11" xfId="0" applyFont="1" applyBorder="1" applyAlignment="1">
      <alignment horizontal="left" vertical="top" indent="3"/>
    </xf>
    <xf numFmtId="0" fontId="20" fillId="0" borderId="11" xfId="0" applyFont="1" applyBorder="1" applyAlignment="1">
      <alignment horizontal="left" vertical="top" indent="2"/>
    </xf>
    <xf numFmtId="49" fontId="20" fillId="0" borderId="64" xfId="0" applyNumberFormat="1" applyFont="1" applyBorder="1" applyAlignment="1">
      <alignment horizontal="left" vertical="top" wrapText="1"/>
    </xf>
    <xf numFmtId="49" fontId="113" fillId="0" borderId="24" xfId="0" applyNumberFormat="1" applyFont="1" applyBorder="1" applyAlignment="1">
      <alignment horizontal="left" vertical="top" wrapText="1"/>
    </xf>
    <xf numFmtId="49" fontId="125" fillId="0" borderId="24" xfId="0" applyNumberFormat="1" applyFont="1" applyBorder="1" applyAlignment="1">
      <alignment horizontal="left" vertical="top" wrapText="1"/>
    </xf>
    <xf numFmtId="49" fontId="90" fillId="0" borderId="24" xfId="0" applyNumberFormat="1" applyFont="1" applyBorder="1" applyAlignment="1">
      <alignment horizontal="left" vertical="top" wrapText="1"/>
    </xf>
    <xf numFmtId="49" fontId="20" fillId="0" borderId="12" xfId="0" applyNumberFormat="1" applyFont="1" applyBorder="1" applyAlignment="1">
      <alignment horizontal="left" vertical="top"/>
    </xf>
    <xf numFmtId="0" fontId="20" fillId="0" borderId="18" xfId="0" applyFont="1" applyBorder="1" applyAlignment="1">
      <alignment horizontal="left" vertical="top" indent="1"/>
    </xf>
    <xf numFmtId="49" fontId="90" fillId="0" borderId="26" xfId="0" applyNumberFormat="1" applyFont="1" applyBorder="1" applyAlignment="1">
      <alignment horizontal="left" vertical="top" wrapText="1"/>
    </xf>
    <xf numFmtId="0" fontId="20" fillId="0" borderId="11" xfId="0" applyFont="1" applyBorder="1" applyAlignment="1">
      <alignment horizontal="left" vertical="top" indent="1"/>
    </xf>
    <xf numFmtId="49" fontId="20" fillId="0" borderId="17" xfId="0" applyNumberFormat="1" applyFont="1" applyBorder="1" applyAlignment="1">
      <alignment horizontal="left" vertical="top"/>
    </xf>
    <xf numFmtId="0" fontId="20" fillId="0" borderId="19" xfId="0" applyFont="1" applyBorder="1" applyAlignment="1">
      <alignment horizontal="left" vertical="top" indent="1"/>
    </xf>
    <xf numFmtId="49" fontId="90" fillId="0" borderId="53" xfId="0" applyNumberFormat="1" applyFont="1" applyBorder="1" applyAlignment="1">
      <alignment horizontal="left" vertical="top" wrapText="1"/>
    </xf>
    <xf numFmtId="49" fontId="90" fillId="0" borderId="60" xfId="0" applyNumberFormat="1" applyFont="1" applyBorder="1" applyAlignment="1">
      <alignment horizontal="left" vertical="top" wrapText="1"/>
    </xf>
    <xf numFmtId="0" fontId="20" fillId="0" borderId="72" xfId="0" applyFont="1" applyBorder="1" applyAlignment="1">
      <alignment horizontal="left" vertical="center" wrapText="1" indent="3"/>
    </xf>
    <xf numFmtId="0" fontId="20" fillId="0" borderId="55" xfId="0" applyFont="1" applyBorder="1" applyAlignment="1">
      <alignment horizontal="left" vertical="center" wrapText="1" indent="1"/>
    </xf>
    <xf numFmtId="49" fontId="90" fillId="0" borderId="26" xfId="0" applyNumberFormat="1" applyFont="1" applyBorder="1" applyAlignment="1">
      <alignment vertical="center" wrapText="1"/>
    </xf>
    <xf numFmtId="49" fontId="20" fillId="0" borderId="19" xfId="0" applyNumberFormat="1" applyFont="1" applyBorder="1" applyAlignment="1">
      <alignment vertical="center" wrapText="1"/>
    </xf>
    <xf numFmtId="49" fontId="90" fillId="0" borderId="19" xfId="0" applyNumberFormat="1" applyFont="1" applyBorder="1" applyAlignment="1">
      <alignment vertical="center" wrapText="1"/>
    </xf>
    <xf numFmtId="49" fontId="20" fillId="0" borderId="17" xfId="0" applyNumberFormat="1" applyFont="1" applyBorder="1" applyAlignment="1">
      <alignment horizontal="left" vertical="center"/>
    </xf>
    <xf numFmtId="0" fontId="138" fillId="0" borderId="16" xfId="96" applyFont="1" applyBorder="1"/>
    <xf numFmtId="0" fontId="139" fillId="0" borderId="15" xfId="96" applyFont="1" applyBorder="1" applyAlignment="1">
      <alignment horizontal="left"/>
    </xf>
    <xf numFmtId="0" fontId="138" fillId="0" borderId="0" xfId="96" applyFont="1"/>
    <xf numFmtId="0" fontId="138" fillId="0" borderId="15" xfId="96" applyFont="1" applyBorder="1"/>
    <xf numFmtId="0" fontId="138" fillId="0" borderId="36" xfId="96" applyFont="1" applyBorder="1"/>
    <xf numFmtId="0" fontId="140" fillId="0" borderId="14" xfId="96" applyFont="1" applyBorder="1" applyAlignment="1">
      <alignment horizontal="center"/>
    </xf>
    <xf numFmtId="0" fontId="141" fillId="0" borderId="0" xfId="96" applyFont="1"/>
    <xf numFmtId="0" fontId="140" fillId="0" borderId="0" xfId="96" applyFont="1"/>
    <xf numFmtId="0" fontId="140" fillId="0" borderId="49" xfId="96" applyFont="1" applyBorder="1"/>
    <xf numFmtId="0" fontId="142" fillId="0" borderId="0" xfId="0" applyFont="1"/>
    <xf numFmtId="0" fontId="139" fillId="0" borderId="14" xfId="96" applyFont="1" applyBorder="1" applyAlignment="1">
      <alignment horizontal="center"/>
    </xf>
    <xf numFmtId="0" fontId="143" fillId="0" borderId="0" xfId="96" applyFont="1"/>
    <xf numFmtId="0" fontId="143" fillId="0" borderId="49" xfId="96" applyFont="1" applyBorder="1"/>
    <xf numFmtId="0" fontId="144" fillId="0" borderId="0" xfId="96" applyFont="1"/>
    <xf numFmtId="0" fontId="144" fillId="0" borderId="49" xfId="96" applyFont="1" applyBorder="1"/>
    <xf numFmtId="0" fontId="145" fillId="0" borderId="0" xfId="96" applyFont="1" applyAlignment="1">
      <alignment vertical="center" wrapText="1"/>
    </xf>
    <xf numFmtId="0" fontId="145" fillId="0" borderId="49" xfId="96" applyFont="1" applyBorder="1" applyAlignment="1">
      <alignment vertical="center" wrapText="1"/>
    </xf>
    <xf numFmtId="0" fontId="139" fillId="0" borderId="64" xfId="96" applyFont="1" applyBorder="1" applyAlignment="1">
      <alignment horizontal="center" vertical="center" wrapText="1"/>
    </xf>
    <xf numFmtId="0" fontId="145" fillId="67" borderId="13" xfId="96" applyFont="1" applyFill="1" applyBorder="1" applyAlignment="1">
      <alignment horizontal="center" vertical="center" wrapText="1"/>
    </xf>
    <xf numFmtId="0" fontId="145" fillId="68" borderId="13" xfId="96" applyFont="1" applyFill="1" applyBorder="1" applyAlignment="1">
      <alignment horizontal="center" vertical="center" wrapText="1"/>
    </xf>
    <xf numFmtId="0" fontId="145" fillId="68" borderId="18" xfId="96" applyFont="1" applyFill="1" applyBorder="1" applyAlignment="1">
      <alignment horizontal="center" vertical="center" wrapText="1"/>
    </xf>
    <xf numFmtId="0" fontId="145" fillId="68" borderId="26" xfId="96" applyFont="1" applyFill="1" applyBorder="1" applyAlignment="1">
      <alignment horizontal="center" vertical="center" wrapText="1"/>
    </xf>
    <xf numFmtId="0" fontId="145" fillId="68" borderId="40" xfId="96" applyFont="1" applyFill="1" applyBorder="1" applyAlignment="1">
      <alignment horizontal="center" vertical="center" wrapText="1"/>
    </xf>
    <xf numFmtId="0" fontId="139" fillId="68" borderId="24" xfId="96" applyFont="1" applyFill="1" applyBorder="1" applyAlignment="1">
      <alignment horizontal="center" vertical="center" wrapText="1"/>
    </xf>
    <xf numFmtId="0" fontId="139" fillId="68" borderId="67" xfId="96" applyFont="1" applyFill="1" applyBorder="1" applyAlignment="1">
      <alignment horizontal="center" vertical="center" wrapText="1"/>
    </xf>
    <xf numFmtId="0" fontId="139" fillId="0" borderId="32" xfId="96" applyFont="1" applyBorder="1" applyAlignment="1">
      <alignment horizontal="center" vertical="center"/>
    </xf>
    <xf numFmtId="0" fontId="138" fillId="0" borderId="34" xfId="96" applyFont="1" applyBorder="1"/>
    <xf numFmtId="0" fontId="139" fillId="0" borderId="122" xfId="96" applyFont="1" applyBorder="1" applyAlignment="1">
      <alignment horizontal="center"/>
    </xf>
    <xf numFmtId="0" fontId="139" fillId="0" borderId="13" xfId="96" applyFont="1" applyBorder="1" applyAlignment="1">
      <alignment horizontal="center" vertical="center"/>
    </xf>
    <xf numFmtId="0" fontId="139" fillId="0" borderId="18" xfId="96" applyFont="1" applyBorder="1" applyAlignment="1">
      <alignment horizontal="center" vertical="center"/>
    </xf>
    <xf numFmtId="0" fontId="138" fillId="0" borderId="37" xfId="96" applyFont="1" applyBorder="1"/>
    <xf numFmtId="0" fontId="139" fillId="0" borderId="14" xfId="96" applyFont="1" applyBorder="1" applyAlignment="1">
      <alignment horizontal="center" vertical="center"/>
    </xf>
    <xf numFmtId="0" fontId="139" fillId="0" borderId="11" xfId="96" applyFont="1" applyBorder="1" applyAlignment="1">
      <alignment horizontal="center" vertical="center" wrapText="1"/>
    </xf>
    <xf numFmtId="0" fontId="138" fillId="0" borderId="49" xfId="96" applyFont="1" applyBorder="1" applyAlignment="1">
      <alignment wrapText="1"/>
    </xf>
    <xf numFmtId="0" fontId="139" fillId="0" borderId="20" xfId="96" applyFont="1" applyBorder="1" applyAlignment="1">
      <alignment horizontal="center" vertical="center"/>
    </xf>
    <xf numFmtId="49" fontId="149" fillId="0" borderId="12" xfId="96" applyNumberFormat="1" applyFont="1" applyBorder="1" applyAlignment="1">
      <alignment horizontal="left" vertical="center"/>
    </xf>
    <xf numFmtId="0" fontId="149" fillId="0" borderId="58" xfId="96" applyFont="1" applyBorder="1" applyAlignment="1">
      <alignment horizontal="left" vertical="center"/>
    </xf>
    <xf numFmtId="0" fontId="149" fillId="0" borderId="44" xfId="96" applyFont="1" applyBorder="1" applyAlignment="1">
      <alignment horizontal="center" vertical="center"/>
    </xf>
    <xf numFmtId="0" fontId="151" fillId="0" borderId="12" xfId="96" applyFont="1" applyBorder="1" applyAlignment="1">
      <alignment horizontal="center" vertical="top"/>
    </xf>
    <xf numFmtId="0" fontId="151" fillId="0" borderId="11" xfId="96" applyFont="1" applyBorder="1" applyAlignment="1">
      <alignment horizontal="center" vertical="top"/>
    </xf>
    <xf numFmtId="0" fontId="151" fillId="0" borderId="11" xfId="96" applyFont="1" applyBorder="1" applyAlignment="1">
      <alignment horizontal="left" vertical="top"/>
    </xf>
    <xf numFmtId="0" fontId="151" fillId="0" borderId="64" xfId="96" applyFont="1" applyBorder="1" applyAlignment="1">
      <alignment horizontal="center" vertical="top"/>
    </xf>
    <xf numFmtId="0" fontId="149" fillId="0" borderId="61" xfId="96" applyFont="1" applyBorder="1" applyAlignment="1">
      <alignment horizontal="left" vertical="top" wrapText="1"/>
    </xf>
    <xf numFmtId="0" fontId="151" fillId="25" borderId="23" xfId="96" applyFont="1" applyFill="1" applyBorder="1" applyAlignment="1">
      <alignment horizontal="center" vertical="top"/>
    </xf>
    <xf numFmtId="0" fontId="138" fillId="0" borderId="46" xfId="96" applyFont="1" applyBorder="1" applyAlignment="1">
      <alignment wrapText="1"/>
    </xf>
    <xf numFmtId="2" fontId="151" fillId="0" borderId="33" xfId="96" applyNumberFormat="1" applyFont="1" applyBorder="1" applyAlignment="1">
      <alignment horizontal="center" vertical="top"/>
    </xf>
    <xf numFmtId="0" fontId="151" fillId="25" borderId="59" xfId="96" applyFont="1" applyFill="1" applyBorder="1" applyAlignment="1">
      <alignment horizontal="center" vertical="top"/>
    </xf>
    <xf numFmtId="0" fontId="151" fillId="25" borderId="122" xfId="96" applyFont="1" applyFill="1" applyBorder="1" applyAlignment="1">
      <alignment horizontal="center" vertical="top"/>
    </xf>
    <xf numFmtId="0" fontId="149" fillId="0" borderId="12" xfId="96" applyFont="1" applyBorder="1" applyAlignment="1">
      <alignment horizontal="left" vertical="center" indent="1"/>
    </xf>
    <xf numFmtId="0" fontId="149" fillId="0" borderId="42" xfId="96" applyFont="1" applyBorder="1" applyAlignment="1">
      <alignment horizontal="center" vertical="center"/>
    </xf>
    <xf numFmtId="2" fontId="151" fillId="0" borderId="12" xfId="96" applyNumberFormat="1" applyFont="1" applyBorder="1" applyAlignment="1">
      <alignment horizontal="center" vertical="center"/>
    </xf>
    <xf numFmtId="2" fontId="151" fillId="0" borderId="11" xfId="96" applyNumberFormat="1" applyFont="1" applyBorder="1" applyAlignment="1">
      <alignment horizontal="center" vertical="center"/>
    </xf>
    <xf numFmtId="2" fontId="151" fillId="0" borderId="64" xfId="96" applyNumberFormat="1" applyFont="1" applyBorder="1" applyAlignment="1">
      <alignment horizontal="center" vertical="top"/>
    </xf>
    <xf numFmtId="0" fontId="149" fillId="0" borderId="73" xfId="96" applyFont="1" applyBorder="1" applyAlignment="1">
      <alignment horizontal="left" vertical="top" wrapText="1"/>
    </xf>
    <xf numFmtId="2" fontId="151" fillId="25" borderId="11" xfId="96" applyNumberFormat="1" applyFont="1" applyFill="1" applyBorder="1" applyAlignment="1">
      <alignment horizontal="center" vertical="top"/>
    </xf>
    <xf numFmtId="0" fontId="138" fillId="0" borderId="44" xfId="96" applyFont="1" applyBorder="1" applyAlignment="1">
      <alignment wrapText="1"/>
    </xf>
    <xf numFmtId="2" fontId="151" fillId="0" borderId="42" xfId="96" applyNumberFormat="1" applyFont="1" applyBorder="1" applyAlignment="1">
      <alignment horizontal="center" vertical="top"/>
    </xf>
    <xf numFmtId="0" fontId="151" fillId="25" borderId="11" xfId="96" applyFont="1" applyFill="1" applyBorder="1" applyAlignment="1">
      <alignment horizontal="center" vertical="top"/>
    </xf>
    <xf numFmtId="0" fontId="151" fillId="25" borderId="64" xfId="96" applyFont="1" applyFill="1" applyBorder="1" applyAlignment="1">
      <alignment horizontal="center" vertical="top"/>
    </xf>
    <xf numFmtId="0" fontId="149" fillId="0" borderId="12" xfId="96" applyFont="1" applyBorder="1" applyAlignment="1">
      <alignment horizontal="left" vertical="center" indent="2"/>
    </xf>
    <xf numFmtId="2" fontId="149" fillId="0" borderId="24" xfId="96" applyNumberFormat="1" applyFont="1" applyBorder="1" applyAlignment="1">
      <alignment horizontal="center" vertical="center"/>
    </xf>
    <xf numFmtId="2" fontId="149" fillId="0" borderId="58" xfId="96" applyNumberFormat="1" applyFont="1" applyBorder="1" applyAlignment="1">
      <alignment horizontal="center" vertical="center"/>
    </xf>
    <xf numFmtId="2" fontId="149" fillId="0" borderId="23" xfId="96" applyNumberFormat="1" applyFont="1" applyBorder="1" applyAlignment="1">
      <alignment horizontal="center" vertical="center"/>
    </xf>
    <xf numFmtId="2" fontId="149" fillId="0" borderId="24" xfId="96" applyNumberFormat="1" applyFont="1" applyBorder="1" applyAlignment="1">
      <alignment horizontal="center" vertical="top"/>
    </xf>
    <xf numFmtId="2" fontId="149" fillId="25" borderId="11" xfId="96" applyNumberFormat="1" applyFont="1" applyFill="1" applyBorder="1" applyAlignment="1">
      <alignment horizontal="center" vertical="top"/>
    </xf>
    <xf numFmtId="2" fontId="151" fillId="0" borderId="23" xfId="96" applyNumberFormat="1" applyFont="1" applyBorder="1" applyAlignment="1">
      <alignment horizontal="center" vertical="top"/>
    </xf>
    <xf numFmtId="2" fontId="149" fillId="0" borderId="13" xfId="96" applyNumberFormat="1" applyFont="1" applyBorder="1" applyAlignment="1">
      <alignment horizontal="center" vertical="center"/>
    </xf>
    <xf numFmtId="2" fontId="149" fillId="0" borderId="18" xfId="96" applyNumberFormat="1" applyFont="1" applyBorder="1" applyAlignment="1">
      <alignment horizontal="center" vertical="center"/>
    </xf>
    <xf numFmtId="0" fontId="138" fillId="0" borderId="18" xfId="96" applyFont="1" applyBorder="1" applyAlignment="1">
      <alignment vertical="center"/>
    </xf>
    <xf numFmtId="2" fontId="149" fillId="0" borderId="37" xfId="96" applyNumberFormat="1" applyFont="1" applyBorder="1" applyAlignment="1">
      <alignment horizontal="center" vertical="top"/>
    </xf>
    <xf numFmtId="0" fontId="149" fillId="0" borderId="50" xfId="96" applyFont="1" applyBorder="1" applyAlignment="1">
      <alignment horizontal="left" vertical="top" wrapText="1"/>
    </xf>
    <xf numFmtId="2" fontId="151" fillId="0" borderId="18" xfId="96" applyNumberFormat="1" applyFont="1" applyBorder="1" applyAlignment="1">
      <alignment horizontal="center" vertical="top"/>
    </xf>
    <xf numFmtId="0" fontId="149" fillId="0" borderId="24" xfId="96" applyFont="1" applyBorder="1" applyAlignment="1">
      <alignment horizontal="center" vertical="center"/>
    </xf>
    <xf numFmtId="0" fontId="149" fillId="0" borderId="61" xfId="96" applyFont="1" applyBorder="1" applyAlignment="1">
      <alignment horizontal="left" vertical="center" indent="1"/>
    </xf>
    <xf numFmtId="0" fontId="149" fillId="0" borderId="26" xfId="96" applyFont="1" applyBorder="1" applyAlignment="1">
      <alignment horizontal="center" vertical="center"/>
    </xf>
    <xf numFmtId="2" fontId="151" fillId="0" borderId="39" xfId="96" applyNumberFormat="1" applyFont="1" applyBorder="1" applyAlignment="1">
      <alignment horizontal="center" vertical="center"/>
    </xf>
    <xf numFmtId="0" fontId="151" fillId="0" borderId="11" xfId="96" applyFont="1" applyBorder="1" applyAlignment="1">
      <alignment horizontal="center" vertical="center"/>
    </xf>
    <xf numFmtId="2" fontId="151" fillId="0" borderId="28" xfId="96" applyNumberFormat="1" applyFont="1" applyBorder="1" applyAlignment="1">
      <alignment horizontal="center" vertical="top"/>
    </xf>
    <xf numFmtId="2" fontId="151" fillId="0" borderId="26" xfId="96" applyNumberFormat="1" applyFont="1" applyBorder="1" applyAlignment="1">
      <alignment horizontal="center" vertical="center"/>
    </xf>
    <xf numFmtId="0" fontId="151" fillId="0" borderId="26" xfId="96" applyFont="1" applyBorder="1" applyAlignment="1">
      <alignment horizontal="center" vertical="center"/>
    </xf>
    <xf numFmtId="0" fontId="151" fillId="0" borderId="40" xfId="96" applyFont="1" applyBorder="1" applyAlignment="1">
      <alignment horizontal="center" vertical="top"/>
    </xf>
    <xf numFmtId="2" fontId="149" fillId="0" borderId="73" xfId="96" applyNumberFormat="1" applyFont="1" applyBorder="1" applyAlignment="1">
      <alignment horizontal="left" vertical="top" wrapText="1"/>
    </xf>
    <xf numFmtId="0" fontId="149" fillId="0" borderId="12" xfId="96" applyFont="1" applyBorder="1" applyAlignment="1">
      <alignment horizontal="left" vertical="center" indent="3"/>
    </xf>
    <xf numFmtId="0" fontId="151" fillId="0" borderId="12" xfId="96" applyFont="1" applyBorder="1" applyAlignment="1">
      <alignment horizontal="center" vertical="center"/>
    </xf>
    <xf numFmtId="2" fontId="149" fillId="0" borderId="50" xfId="96" applyNumberFormat="1" applyFont="1" applyBorder="1" applyAlignment="1">
      <alignment horizontal="left" vertical="top" wrapText="1"/>
    </xf>
    <xf numFmtId="2" fontId="151" fillId="0" borderId="40" xfId="96" applyNumberFormat="1" applyFont="1" applyBorder="1" applyAlignment="1">
      <alignment horizontal="center" vertical="top"/>
    </xf>
    <xf numFmtId="49" fontId="149" fillId="0" borderId="14" xfId="96" applyNumberFormat="1" applyFont="1" applyBorder="1" applyAlignment="1">
      <alignment horizontal="left" vertical="center"/>
    </xf>
    <xf numFmtId="2" fontId="149" fillId="0" borderId="39" xfId="96" applyNumberFormat="1" applyFont="1" applyBorder="1" applyAlignment="1">
      <alignment horizontal="center" vertical="center"/>
    </xf>
    <xf numFmtId="2" fontId="149" fillId="0" borderId="26" xfId="96" applyNumberFormat="1" applyFont="1" applyBorder="1" applyAlignment="1">
      <alignment horizontal="center" vertical="center"/>
    </xf>
    <xf numFmtId="0" fontId="149" fillId="0" borderId="12" xfId="96" applyFont="1" applyBorder="1" applyAlignment="1">
      <alignment horizontal="left" vertical="center" indent="4"/>
    </xf>
    <xf numFmtId="2" fontId="149" fillId="0" borderId="12" xfId="96" applyNumberFormat="1" applyFont="1" applyBorder="1" applyAlignment="1">
      <alignment horizontal="center" vertical="center"/>
    </xf>
    <xf numFmtId="2" fontId="149" fillId="0" borderId="11" xfId="96" applyNumberFormat="1" applyFont="1" applyBorder="1" applyAlignment="1">
      <alignment horizontal="center" vertical="center"/>
    </xf>
    <xf numFmtId="2" fontId="149" fillId="0" borderId="64" xfId="96" applyNumberFormat="1" applyFont="1" applyBorder="1" applyAlignment="1">
      <alignment horizontal="center" vertical="top"/>
    </xf>
    <xf numFmtId="0" fontId="149" fillId="25" borderId="64" xfId="96" applyFont="1" applyFill="1" applyBorder="1" applyAlignment="1">
      <alignment horizontal="center" vertical="top"/>
    </xf>
    <xf numFmtId="0" fontId="138" fillId="0" borderId="26" xfId="96" applyFont="1" applyBorder="1" applyAlignment="1">
      <alignment vertical="center"/>
    </xf>
    <xf numFmtId="2" fontId="149" fillId="0" borderId="40" xfId="96" applyNumberFormat="1" applyFont="1" applyBorder="1" applyAlignment="1">
      <alignment horizontal="center" vertical="top"/>
    </xf>
    <xf numFmtId="0" fontId="149" fillId="0" borderId="12" xfId="96" applyFont="1" applyBorder="1" applyAlignment="1">
      <alignment horizontal="center" vertical="center"/>
    </xf>
    <xf numFmtId="0" fontId="149" fillId="0" borderId="11" xfId="96" applyFont="1" applyBorder="1" applyAlignment="1">
      <alignment horizontal="center" vertical="center"/>
    </xf>
    <xf numFmtId="0" fontId="149" fillId="0" borderId="64" xfId="96" applyFont="1" applyBorder="1" applyAlignment="1">
      <alignment horizontal="center" vertical="top"/>
    </xf>
    <xf numFmtId="0" fontId="149" fillId="25" borderId="11" xfId="96" applyFont="1" applyFill="1" applyBorder="1" applyAlignment="1">
      <alignment horizontal="center" vertical="top"/>
    </xf>
    <xf numFmtId="0" fontId="138" fillId="0" borderId="44" xfId="96" applyFont="1" applyBorder="1" applyAlignment="1">
      <alignment vertical="top" wrapText="1"/>
    </xf>
    <xf numFmtId="0" fontId="149" fillId="0" borderId="40" xfId="96" applyFont="1" applyBorder="1" applyAlignment="1">
      <alignment horizontal="center" vertical="top"/>
    </xf>
    <xf numFmtId="49" fontId="149" fillId="0" borderId="17" xfId="96" applyNumberFormat="1" applyFont="1" applyBorder="1" applyAlignment="1">
      <alignment horizontal="left" vertical="center"/>
    </xf>
    <xf numFmtId="0" fontId="149" fillId="0" borderId="31" xfId="96" applyFont="1" applyBorder="1" applyAlignment="1">
      <alignment horizontal="left" vertical="center" indent="3"/>
    </xf>
    <xf numFmtId="0" fontId="149" fillId="0" borderId="62" xfId="96" applyFont="1" applyBorder="1" applyAlignment="1">
      <alignment horizontal="center" vertical="center"/>
    </xf>
    <xf numFmtId="2" fontId="149" fillId="0" borderId="133" xfId="96" applyNumberFormat="1" applyFont="1" applyBorder="1" applyAlignment="1">
      <alignment horizontal="center" vertical="center"/>
    </xf>
    <xf numFmtId="2" fontId="149" fillId="0" borderId="53" xfId="96" applyNumberFormat="1" applyFont="1" applyBorder="1" applyAlignment="1">
      <alignment horizontal="center" vertical="center"/>
    </xf>
    <xf numFmtId="0" fontId="149" fillId="0" borderId="53" xfId="96" applyFont="1" applyBorder="1" applyAlignment="1">
      <alignment horizontal="center" vertical="center"/>
    </xf>
    <xf numFmtId="0" fontId="149" fillId="0" borderId="60" xfId="96" applyFont="1" applyBorder="1" applyAlignment="1">
      <alignment horizontal="center" vertical="top"/>
    </xf>
    <xf numFmtId="0" fontId="149" fillId="0" borderId="130" xfId="96" applyFont="1" applyBorder="1" applyAlignment="1">
      <alignment horizontal="left" vertical="top" wrapText="1"/>
    </xf>
    <xf numFmtId="0" fontId="149" fillId="25" borderId="19" xfId="96" applyFont="1" applyFill="1" applyBorder="1" applyAlignment="1">
      <alignment horizontal="center" vertical="top"/>
    </xf>
    <xf numFmtId="0" fontId="149" fillId="0" borderId="64" xfId="96" applyFont="1" applyBorder="1" applyAlignment="1">
      <alignment horizontal="left" vertical="top" wrapText="1"/>
    </xf>
    <xf numFmtId="2" fontId="151" fillId="0" borderId="62" xfId="96" applyNumberFormat="1" applyFont="1" applyBorder="1" applyAlignment="1">
      <alignment horizontal="center" vertical="top"/>
    </xf>
    <xf numFmtId="0" fontId="151" fillId="25" borderId="19" xfId="96" applyFont="1" applyFill="1" applyBorder="1" applyAlignment="1">
      <alignment horizontal="center" vertical="top"/>
    </xf>
    <xf numFmtId="0" fontId="149" fillId="25" borderId="67" xfId="96" applyFont="1" applyFill="1" applyBorder="1" applyAlignment="1">
      <alignment horizontal="center" vertical="top"/>
    </xf>
    <xf numFmtId="49" fontId="149" fillId="0" borderId="50" xfId="96" applyNumberFormat="1" applyFont="1" applyBorder="1" applyAlignment="1">
      <alignment horizontal="left" vertical="center"/>
    </xf>
    <xf numFmtId="0" fontId="149" fillId="0" borderId="134" xfId="96" applyFont="1" applyBorder="1" applyAlignment="1">
      <alignment horizontal="left" vertical="center"/>
    </xf>
    <xf numFmtId="0" fontId="149" fillId="0" borderId="28" xfId="96" applyFont="1" applyBorder="1" applyAlignment="1">
      <alignment horizontal="center" vertical="center"/>
    </xf>
    <xf numFmtId="0" fontId="149" fillId="0" borderId="13" xfId="96" applyFont="1" applyBorder="1" applyAlignment="1">
      <alignment horizontal="center" vertical="center" wrapText="1"/>
    </xf>
    <xf numFmtId="0" fontId="149" fillId="0" borderId="18" xfId="96" applyFont="1" applyBorder="1" applyAlignment="1">
      <alignment horizontal="center" vertical="center" wrapText="1"/>
    </xf>
    <xf numFmtId="0" fontId="149" fillId="0" borderId="37" xfId="96" applyFont="1" applyBorder="1" applyAlignment="1">
      <alignment horizontal="left" vertical="top" wrapText="1"/>
    </xf>
    <xf numFmtId="0" fontId="149" fillId="0" borderId="134" xfId="96" applyFont="1" applyBorder="1" applyAlignment="1">
      <alignment horizontal="left" vertical="top" wrapText="1"/>
    </xf>
    <xf numFmtId="0" fontId="149" fillId="0" borderId="128" xfId="96" applyFont="1" applyBorder="1" applyAlignment="1">
      <alignment horizontal="left" vertical="top" wrapText="1"/>
    </xf>
    <xf numFmtId="2" fontId="151" fillId="0" borderId="48" xfId="96" applyNumberFormat="1" applyFont="1" applyBorder="1" applyAlignment="1">
      <alignment horizontal="center" vertical="top"/>
    </xf>
    <xf numFmtId="0" fontId="149" fillId="0" borderId="43" xfId="96" applyFont="1" applyBorder="1" applyAlignment="1">
      <alignment horizontal="center" vertical="top"/>
    </xf>
    <xf numFmtId="49" fontId="149" fillId="0" borderId="58" xfId="96" applyNumberFormat="1" applyFont="1" applyBorder="1" applyAlignment="1">
      <alignment horizontal="left" vertical="center"/>
    </xf>
    <xf numFmtId="0" fontId="149" fillId="0" borderId="12" xfId="96" applyFont="1" applyBorder="1" applyAlignment="1">
      <alignment horizontal="left" vertical="center"/>
    </xf>
    <xf numFmtId="0" fontId="149" fillId="0" borderId="13" xfId="96" applyFont="1" applyBorder="1" applyAlignment="1">
      <alignment horizontal="left" vertical="center" wrapText="1"/>
    </xf>
    <xf numFmtId="0" fontId="149" fillId="0" borderId="18" xfId="96" applyFont="1" applyBorder="1" applyAlignment="1">
      <alignment horizontal="left" vertical="center" wrapText="1"/>
    </xf>
    <xf numFmtId="0" fontId="149" fillId="0" borderId="14" xfId="96" applyFont="1" applyBorder="1" applyAlignment="1">
      <alignment horizontal="left" vertical="top" wrapText="1"/>
    </xf>
    <xf numFmtId="0" fontId="149" fillId="0" borderId="18" xfId="96" applyFont="1" applyBorder="1" applyAlignment="1">
      <alignment horizontal="left" vertical="top" wrapText="1"/>
    </xf>
    <xf numFmtId="2" fontId="151" fillId="0" borderId="20" xfId="96" applyNumberFormat="1" applyFont="1" applyBorder="1" applyAlignment="1">
      <alignment horizontal="center" vertical="top"/>
    </xf>
    <xf numFmtId="0" fontId="149" fillId="0" borderId="58" xfId="96" applyFont="1" applyBorder="1" applyAlignment="1">
      <alignment horizontal="left" vertical="center" indent="1"/>
    </xf>
    <xf numFmtId="0" fontId="149" fillId="0" borderId="58" xfId="96" applyFont="1" applyBorder="1" applyAlignment="1">
      <alignment horizontal="center" vertical="center" wrapText="1"/>
    </xf>
    <xf numFmtId="0" fontId="149" fillId="0" borderId="23" xfId="96" applyFont="1" applyBorder="1" applyAlignment="1">
      <alignment horizontal="center" vertical="center" wrapText="1"/>
    </xf>
    <xf numFmtId="0" fontId="149" fillId="0" borderId="40" xfId="96" applyFont="1" applyBorder="1" applyAlignment="1">
      <alignment horizontal="left" vertical="top" wrapText="1"/>
    </xf>
    <xf numFmtId="0" fontId="149" fillId="0" borderId="26" xfId="96" applyFont="1" applyBorder="1" applyAlignment="1">
      <alignment horizontal="left" vertical="top" wrapText="1"/>
    </xf>
    <xf numFmtId="2" fontId="149" fillId="0" borderId="39" xfId="96" applyNumberFormat="1" applyFont="1" applyBorder="1" applyAlignment="1">
      <alignment horizontal="center" vertical="top"/>
    </xf>
    <xf numFmtId="165" fontId="149" fillId="0" borderId="40" xfId="96" applyNumberFormat="1" applyFont="1" applyBorder="1" applyAlignment="1">
      <alignment horizontal="center" vertical="top"/>
    </xf>
    <xf numFmtId="0" fontId="149" fillId="0" borderId="12" xfId="96" applyFont="1" applyBorder="1" applyAlignment="1">
      <alignment horizontal="center" vertical="center" wrapText="1"/>
    </xf>
    <xf numFmtId="0" fontId="149" fillId="0" borderId="11" xfId="96" applyFont="1" applyBorder="1" applyAlignment="1">
      <alignment horizontal="center" vertical="center" wrapText="1"/>
    </xf>
    <xf numFmtId="166" fontId="149" fillId="0" borderId="24" xfId="96" applyNumberFormat="1" applyFont="1" applyBorder="1" applyAlignment="1">
      <alignment horizontal="left" vertical="top" wrapText="1"/>
    </xf>
    <xf numFmtId="166" fontId="149" fillId="0" borderId="23" xfId="96" applyNumberFormat="1" applyFont="1" applyBorder="1" applyAlignment="1">
      <alignment horizontal="left" vertical="top" wrapText="1"/>
    </xf>
    <xf numFmtId="0" fontId="149" fillId="0" borderId="13" xfId="96" applyFont="1" applyBorder="1" applyAlignment="1">
      <alignment horizontal="left" vertical="center"/>
    </xf>
    <xf numFmtId="0" fontId="149" fillId="0" borderId="24" xfId="96" applyFont="1" applyBorder="1" applyAlignment="1">
      <alignment horizontal="left" vertical="top" wrapText="1"/>
    </xf>
    <xf numFmtId="0" fontId="149" fillId="0" borderId="23" xfId="96" applyFont="1" applyBorder="1" applyAlignment="1">
      <alignment horizontal="left" vertical="top" wrapText="1"/>
    </xf>
    <xf numFmtId="2" fontId="149" fillId="0" borderId="18" xfId="96" applyNumberFormat="1" applyFont="1" applyBorder="1" applyAlignment="1">
      <alignment horizontal="center" vertical="top"/>
    </xf>
    <xf numFmtId="0" fontId="149" fillId="0" borderId="37" xfId="96" applyFont="1" applyBorder="1" applyAlignment="1">
      <alignment horizontal="center" vertical="top"/>
    </xf>
    <xf numFmtId="0" fontId="149" fillId="0" borderId="41" xfId="96" applyFont="1" applyBorder="1" applyAlignment="1">
      <alignment horizontal="center" vertical="center"/>
    </xf>
    <xf numFmtId="0" fontId="149" fillId="0" borderId="39" xfId="96" applyFont="1" applyBorder="1" applyAlignment="1">
      <alignment horizontal="center" vertical="center" wrapText="1"/>
    </xf>
    <xf numFmtId="0" fontId="149" fillId="0" borderId="26" xfId="96" applyFont="1" applyBorder="1" applyAlignment="1">
      <alignment horizontal="center" vertical="center" wrapText="1"/>
    </xf>
    <xf numFmtId="0" fontId="138" fillId="0" borderId="26" xfId="96" applyFont="1" applyBorder="1" applyAlignment="1">
      <alignment horizontal="center" vertical="center"/>
    </xf>
    <xf numFmtId="0" fontId="138" fillId="0" borderId="47" xfId="96" applyFont="1" applyBorder="1" applyAlignment="1">
      <alignment horizontal="center" vertical="center"/>
    </xf>
    <xf numFmtId="2" fontId="149" fillId="0" borderId="26" xfId="96" applyNumberFormat="1" applyFont="1" applyBorder="1" applyAlignment="1">
      <alignment horizontal="center" vertical="center" wrapText="1"/>
    </xf>
    <xf numFmtId="2" fontId="149" fillId="0" borderId="37" xfId="96" applyNumberFormat="1" applyFont="1" applyBorder="1" applyAlignment="1">
      <alignment horizontal="left" vertical="top" wrapText="1"/>
    </xf>
    <xf numFmtId="2" fontId="149" fillId="0" borderId="18" xfId="96" applyNumberFormat="1" applyFont="1" applyBorder="1" applyAlignment="1">
      <alignment horizontal="left" vertical="top" wrapText="1"/>
    </xf>
    <xf numFmtId="0" fontId="151" fillId="25" borderId="18" xfId="96" applyFont="1" applyFill="1" applyBorder="1" applyAlignment="1">
      <alignment horizontal="center" vertical="top"/>
    </xf>
    <xf numFmtId="49" fontId="151" fillId="0" borderId="50" xfId="96" applyNumberFormat="1" applyFont="1" applyBorder="1" applyAlignment="1">
      <alignment horizontal="left" vertical="center"/>
    </xf>
    <xf numFmtId="0" fontId="151" fillId="0" borderId="12" xfId="96" applyFont="1" applyBorder="1" applyAlignment="1">
      <alignment horizontal="left" vertical="center" indent="2"/>
    </xf>
    <xf numFmtId="0" fontId="149" fillId="0" borderId="20" xfId="96" applyFont="1" applyBorder="1" applyAlignment="1">
      <alignment horizontal="center" vertical="center"/>
    </xf>
    <xf numFmtId="0" fontId="138" fillId="0" borderId="69" xfId="96" applyFont="1" applyBorder="1" applyAlignment="1">
      <alignment wrapText="1"/>
    </xf>
    <xf numFmtId="49" fontId="149" fillId="0" borderId="73" xfId="96" applyNumberFormat="1" applyFont="1" applyBorder="1" applyAlignment="1">
      <alignment horizontal="left" vertical="center"/>
    </xf>
    <xf numFmtId="0" fontId="149" fillId="0" borderId="39" xfId="96" applyFont="1" applyBorder="1" applyAlignment="1">
      <alignment horizontal="left" vertical="center"/>
    </xf>
    <xf numFmtId="2" fontId="149" fillId="0" borderId="39" xfId="96" applyNumberFormat="1" applyFont="1" applyBorder="1" applyAlignment="1">
      <alignment horizontal="left" vertical="center" wrapText="1"/>
    </xf>
    <xf numFmtId="2" fontId="149" fillId="0" borderId="26" xfId="96" applyNumberFormat="1" applyFont="1" applyBorder="1" applyAlignment="1">
      <alignment horizontal="left" vertical="center" wrapText="1"/>
    </xf>
    <xf numFmtId="0" fontId="149" fillId="0" borderId="37" xfId="96" applyFont="1" applyBorder="1" applyAlignment="1">
      <alignment horizontal="center" vertical="center"/>
    </xf>
    <xf numFmtId="2" fontId="149" fillId="0" borderId="40" xfId="96" applyNumberFormat="1" applyFont="1" applyBorder="1" applyAlignment="1">
      <alignment horizontal="left" vertical="top" wrapText="1"/>
    </xf>
    <xf numFmtId="2" fontId="149" fillId="0" borderId="26" xfId="96" applyNumberFormat="1" applyFont="1" applyBorder="1" applyAlignment="1">
      <alignment horizontal="left" vertical="top" wrapText="1"/>
    </xf>
    <xf numFmtId="2" fontId="149" fillId="0" borderId="26" xfId="96" applyNumberFormat="1" applyFont="1" applyBorder="1" applyAlignment="1">
      <alignment horizontal="center" vertical="top"/>
    </xf>
    <xf numFmtId="0" fontId="151" fillId="25" borderId="26" xfId="96" applyFont="1" applyFill="1" applyBorder="1" applyAlignment="1">
      <alignment horizontal="center" vertical="top"/>
    </xf>
    <xf numFmtId="0" fontId="149" fillId="0" borderId="40" xfId="96" applyFont="1" applyBorder="1" applyAlignment="1">
      <alignment horizontal="center" vertical="center"/>
    </xf>
    <xf numFmtId="2" fontId="149" fillId="0" borderId="39" xfId="96" applyNumberFormat="1" applyFont="1" applyBorder="1" applyAlignment="1">
      <alignment horizontal="center" vertical="center" wrapText="1"/>
    </xf>
    <xf numFmtId="0" fontId="149" fillId="0" borderId="31" xfId="96" applyFont="1" applyBorder="1" applyAlignment="1">
      <alignment horizontal="left" vertical="center" indent="1"/>
    </xf>
    <xf numFmtId="2" fontId="149" fillId="0" borderId="58" xfId="96" applyNumberFormat="1" applyFont="1" applyBorder="1" applyAlignment="1">
      <alignment horizontal="center" vertical="center" wrapText="1"/>
    </xf>
    <xf numFmtId="2" fontId="149" fillId="0" borderId="23" xfId="96" applyNumberFormat="1" applyFont="1" applyBorder="1" applyAlignment="1">
      <alignment horizontal="center" vertical="center" wrapText="1"/>
    </xf>
    <xf numFmtId="2" fontId="149" fillId="0" borderId="64" xfId="96" applyNumberFormat="1" applyFont="1" applyBorder="1" applyAlignment="1">
      <alignment horizontal="left" vertical="top" wrapText="1"/>
    </xf>
    <xf numFmtId="2" fontId="149" fillId="0" borderId="11" xfId="96" applyNumberFormat="1" applyFont="1" applyBorder="1" applyAlignment="1">
      <alignment horizontal="left" vertical="top" wrapText="1"/>
    </xf>
    <xf numFmtId="2" fontId="149" fillId="0" borderId="19" xfId="96" applyNumberFormat="1" applyFont="1" applyBorder="1" applyAlignment="1">
      <alignment horizontal="center" vertical="top"/>
    </xf>
    <xf numFmtId="0" fontId="149" fillId="0" borderId="67" xfId="96" applyFont="1" applyBorder="1" applyAlignment="1">
      <alignment horizontal="center" vertical="top"/>
    </xf>
    <xf numFmtId="49" fontId="149" fillId="0" borderId="32" xfId="96" applyNumberFormat="1" applyFont="1" applyBorder="1" applyAlignment="1">
      <alignment horizontal="left" vertical="center"/>
    </xf>
    <xf numFmtId="0" fontId="149" fillId="0" borderId="32" xfId="96" applyFont="1" applyBorder="1" applyAlignment="1">
      <alignment horizontal="left" vertical="center"/>
    </xf>
    <xf numFmtId="0" fontId="149" fillId="0" borderId="48" xfId="96" applyFont="1" applyBorder="1" applyAlignment="1">
      <alignment horizontal="center" vertical="center"/>
    </xf>
    <xf numFmtId="0" fontId="138" fillId="0" borderId="134" xfId="96" applyFont="1" applyBorder="1" applyAlignment="1">
      <alignment horizontal="center" vertical="center"/>
    </xf>
    <xf numFmtId="0" fontId="138" fillId="0" borderId="128" xfId="96" applyFont="1" applyBorder="1" applyAlignment="1">
      <alignment horizontal="center" vertical="center"/>
    </xf>
    <xf numFmtId="0" fontId="149" fillId="0" borderId="128" xfId="96" applyFont="1" applyBorder="1" applyAlignment="1">
      <alignment horizontal="center" vertical="center" wrapText="1"/>
    </xf>
    <xf numFmtId="0" fontId="138" fillId="0" borderId="122" xfId="96" applyFont="1" applyBorder="1"/>
    <xf numFmtId="0" fontId="149" fillId="0" borderId="129" xfId="96" applyFont="1" applyBorder="1" applyAlignment="1">
      <alignment horizontal="left" vertical="top" wrapText="1"/>
    </xf>
    <xf numFmtId="2" fontId="151" fillId="0" borderId="48" xfId="96" quotePrefix="1" applyNumberFormat="1" applyFont="1" applyBorder="1" applyAlignment="1">
      <alignment horizontal="center" vertical="top"/>
    </xf>
    <xf numFmtId="0" fontId="149" fillId="0" borderId="24" xfId="96" applyFont="1" applyBorder="1" applyAlignment="1">
      <alignment horizontal="center" vertical="top"/>
    </xf>
    <xf numFmtId="2" fontId="151" fillId="0" borderId="11" xfId="96" applyNumberFormat="1" applyFont="1" applyBorder="1" applyAlignment="1">
      <alignment horizontal="center" vertical="top"/>
    </xf>
    <xf numFmtId="0" fontId="149" fillId="0" borderId="13" xfId="96" applyFont="1" applyBorder="1" applyAlignment="1">
      <alignment horizontal="left" vertical="center" indent="1"/>
    </xf>
    <xf numFmtId="0" fontId="149" fillId="0" borderId="13" xfId="96" applyFont="1" applyBorder="1" applyAlignment="1">
      <alignment horizontal="left" vertical="center" indent="2"/>
    </xf>
    <xf numFmtId="0" fontId="138" fillId="0" borderId="64" xfId="96" applyFont="1" applyBorder="1"/>
    <xf numFmtId="0" fontId="149" fillId="0" borderId="64" xfId="96" applyFont="1" applyBorder="1" applyAlignment="1">
      <alignment horizontal="center" vertical="center"/>
    </xf>
    <xf numFmtId="0" fontId="149" fillId="0" borderId="39" xfId="96" applyFont="1" applyBorder="1" applyAlignment="1">
      <alignment horizontal="left" vertical="top" wrapText="1"/>
    </xf>
    <xf numFmtId="0" fontId="149" fillId="0" borderId="13" xfId="96" applyFont="1" applyBorder="1" applyAlignment="1">
      <alignment horizontal="left" vertical="top" wrapText="1"/>
    </xf>
    <xf numFmtId="49" fontId="149" fillId="0" borderId="31" xfId="96" applyNumberFormat="1" applyFont="1" applyBorder="1" applyAlignment="1">
      <alignment horizontal="left" vertical="center"/>
    </xf>
    <xf numFmtId="0" fontId="149" fillId="0" borderId="31" xfId="96" applyFont="1" applyBorder="1" applyAlignment="1">
      <alignment horizontal="left" vertical="center" indent="2"/>
    </xf>
    <xf numFmtId="0" fontId="149" fillId="0" borderId="67" xfId="96" applyFont="1" applyBorder="1" applyAlignment="1">
      <alignment horizontal="center" vertical="center"/>
    </xf>
    <xf numFmtId="0" fontId="149" fillId="0" borderId="17" xfId="96" applyFont="1" applyBorder="1" applyAlignment="1">
      <alignment horizontal="left" vertical="top" wrapText="1"/>
    </xf>
    <xf numFmtId="0" fontId="149" fillId="0" borderId="53" xfId="96" applyFont="1" applyBorder="1" applyAlignment="1">
      <alignment horizontal="left" vertical="top" wrapText="1"/>
    </xf>
    <xf numFmtId="2" fontId="151" fillId="0" borderId="35" xfId="96" applyNumberFormat="1" applyFont="1" applyBorder="1" applyAlignment="1">
      <alignment horizontal="center" vertical="top" wrapText="1"/>
    </xf>
    <xf numFmtId="0" fontId="151" fillId="25" borderId="19" xfId="96" applyFont="1" applyFill="1" applyBorder="1" applyAlignment="1">
      <alignment horizontal="center" vertical="top" wrapText="1"/>
    </xf>
    <xf numFmtId="0" fontId="149" fillId="0" borderId="67" xfId="96" applyFont="1" applyBorder="1" applyAlignment="1">
      <alignment horizontal="center" vertical="top" wrapText="1"/>
    </xf>
    <xf numFmtId="0" fontId="149" fillId="0" borderId="134" xfId="96" applyFont="1" applyBorder="1" applyAlignment="1">
      <alignment horizontal="center" vertical="center" wrapText="1"/>
    </xf>
    <xf numFmtId="0" fontId="149" fillId="0" borderId="28" xfId="96" applyFont="1" applyBorder="1" applyAlignment="1">
      <alignment horizontal="center" vertical="top"/>
    </xf>
    <xf numFmtId="0" fontId="138" fillId="0" borderId="39" xfId="96" applyFont="1" applyBorder="1" applyAlignment="1">
      <alignment horizontal="center" vertical="center"/>
    </xf>
    <xf numFmtId="2" fontId="151" fillId="0" borderId="41" xfId="96" applyNumberFormat="1" applyFont="1" applyBorder="1" applyAlignment="1">
      <alignment horizontal="center" vertical="top"/>
    </xf>
    <xf numFmtId="0" fontId="138" fillId="0" borderId="23" xfId="96" applyFont="1" applyBorder="1" applyAlignment="1">
      <alignment vertical="top"/>
    </xf>
    <xf numFmtId="0" fontId="138" fillId="0" borderId="18" xfId="96" applyFont="1" applyBorder="1" applyAlignment="1">
      <alignment vertical="top"/>
    </xf>
    <xf numFmtId="0" fontId="138" fillId="0" borderId="0" xfId="96" applyFont="1" applyAlignment="1">
      <alignment vertical="top"/>
    </xf>
    <xf numFmtId="0" fontId="153" fillId="0" borderId="64" xfId="0" applyFont="1" applyBorder="1" applyAlignment="1">
      <alignment wrapText="1"/>
    </xf>
    <xf numFmtId="0" fontId="151" fillId="0" borderId="18" xfId="96" applyFont="1" applyBorder="1" applyAlignment="1">
      <alignment horizontal="center" vertical="top"/>
    </xf>
    <xf numFmtId="0" fontId="151" fillId="0" borderId="20" xfId="96" applyFont="1" applyBorder="1" applyAlignment="1">
      <alignment horizontal="center" vertical="top"/>
    </xf>
    <xf numFmtId="0" fontId="149" fillId="0" borderId="43" xfId="96" applyFont="1" applyBorder="1" applyAlignment="1">
      <alignment horizontal="left" vertical="top" wrapText="1"/>
    </xf>
    <xf numFmtId="2" fontId="151" fillId="25" borderId="48" xfId="96" applyNumberFormat="1" applyFont="1" applyFill="1" applyBorder="1" applyAlignment="1">
      <alignment horizontal="center" vertical="top"/>
    </xf>
    <xf numFmtId="0" fontId="151" fillId="25" borderId="48" xfId="96" applyFont="1" applyFill="1" applyBorder="1" applyAlignment="1">
      <alignment horizontal="center" vertical="top"/>
    </xf>
    <xf numFmtId="0" fontId="149" fillId="0" borderId="41" xfId="96" applyFont="1" applyBorder="1" applyAlignment="1">
      <alignment horizontal="center" vertical="top"/>
    </xf>
    <xf numFmtId="0" fontId="138" fillId="0" borderId="44" xfId="96" applyFont="1" applyBorder="1" applyAlignment="1">
      <alignment horizontal="left" vertical="top" wrapText="1"/>
    </xf>
    <xf numFmtId="0" fontId="149" fillId="0" borderId="26" xfId="96" applyFont="1" applyBorder="1" applyAlignment="1">
      <alignment horizontal="center" vertical="top"/>
    </xf>
    <xf numFmtId="0" fontId="138" fillId="0" borderId="44" xfId="96" applyFont="1" applyBorder="1" applyAlignment="1">
      <alignment horizontal="left" vertical="center" wrapText="1"/>
    </xf>
    <xf numFmtId="0" fontId="149" fillId="0" borderId="13" xfId="96" applyFont="1" applyBorder="1" applyAlignment="1">
      <alignment horizontal="left" vertical="center" indent="3"/>
    </xf>
    <xf numFmtId="2" fontId="151" fillId="0" borderId="20" xfId="96" applyNumberFormat="1" applyFont="1" applyBorder="1" applyAlignment="1">
      <alignment horizontal="center" vertical="top" wrapText="1"/>
    </xf>
    <xf numFmtId="0" fontId="151" fillId="0" borderId="23" xfId="96" applyFont="1" applyBorder="1" applyAlignment="1">
      <alignment horizontal="center" vertical="top"/>
    </xf>
    <xf numFmtId="0" fontId="149" fillId="0" borderId="64" xfId="96" applyFont="1" applyBorder="1" applyAlignment="1">
      <alignment horizontal="center" vertical="top" wrapText="1"/>
    </xf>
    <xf numFmtId="0" fontId="149" fillId="0" borderId="26" xfId="96" applyFont="1" applyBorder="1" applyAlignment="1">
      <alignment horizontal="center" vertical="top" wrapText="1"/>
    </xf>
    <xf numFmtId="0" fontId="151" fillId="0" borderId="41" xfId="96" applyFont="1" applyBorder="1" applyAlignment="1">
      <alignment horizontal="center" vertical="top"/>
    </xf>
    <xf numFmtId="0" fontId="149" fillId="0" borderId="13" xfId="96" applyFont="1" applyBorder="1" applyAlignment="1">
      <alignment horizontal="left" vertical="center" indent="4"/>
    </xf>
    <xf numFmtId="0" fontId="149" fillId="0" borderId="12" xfId="96" quotePrefix="1" applyFont="1" applyBorder="1" applyAlignment="1">
      <alignment horizontal="left" vertical="center" indent="1"/>
    </xf>
    <xf numFmtId="0" fontId="149" fillId="0" borderId="42" xfId="96" applyFont="1" applyBorder="1" applyAlignment="1">
      <alignment horizontal="left" vertical="top" wrapText="1"/>
    </xf>
    <xf numFmtId="49" fontId="151" fillId="0" borderId="42" xfId="96" applyNumberFormat="1" applyFont="1" applyBorder="1" applyAlignment="1">
      <alignment horizontal="center" vertical="top"/>
    </xf>
    <xf numFmtId="49" fontId="149" fillId="0" borderId="40" xfId="96" applyNumberFormat="1" applyFont="1" applyBorder="1" applyAlignment="1">
      <alignment horizontal="center" vertical="top"/>
    </xf>
    <xf numFmtId="0" fontId="149" fillId="0" borderId="42" xfId="96" applyFont="1" applyBorder="1" applyAlignment="1">
      <alignment horizontal="left" vertical="center" wrapText="1"/>
    </xf>
    <xf numFmtId="49" fontId="149" fillId="0" borderId="28" xfId="96" applyNumberFormat="1" applyFont="1" applyBorder="1" applyAlignment="1">
      <alignment horizontal="center" vertical="top"/>
    </xf>
    <xf numFmtId="49" fontId="149" fillId="0" borderId="37" xfId="96" applyNumberFormat="1" applyFont="1" applyBorder="1" applyAlignment="1">
      <alignment horizontal="center" vertical="top"/>
    </xf>
    <xf numFmtId="0" fontId="149" fillId="0" borderId="13" xfId="96" quotePrefix="1" applyFont="1" applyBorder="1" applyAlignment="1">
      <alignment horizontal="left" vertical="center" indent="2"/>
    </xf>
    <xf numFmtId="49" fontId="149" fillId="0" borderId="20" xfId="96" applyNumberFormat="1" applyFont="1" applyBorder="1" applyAlignment="1">
      <alignment horizontal="center" vertical="top"/>
    </xf>
    <xf numFmtId="49" fontId="149" fillId="0" borderId="64" xfId="96" applyNumberFormat="1" applyFont="1" applyBorder="1" applyAlignment="1">
      <alignment horizontal="center" vertical="top"/>
    </xf>
    <xf numFmtId="2" fontId="151" fillId="25" borderId="42" xfId="96" applyNumberFormat="1" applyFont="1" applyFill="1" applyBorder="1" applyAlignment="1">
      <alignment horizontal="center" vertical="top"/>
    </xf>
    <xf numFmtId="0" fontId="151" fillId="25" borderId="42" xfId="96" applyFont="1" applyFill="1" applyBorder="1" applyAlignment="1">
      <alignment horizontal="center" vertical="top"/>
    </xf>
    <xf numFmtId="0" fontId="149" fillId="0" borderId="20" xfId="96" applyFont="1" applyBorder="1" applyAlignment="1">
      <alignment horizontal="center" vertical="top"/>
    </xf>
    <xf numFmtId="0" fontId="149" fillId="0" borderId="42" xfId="96" applyFont="1" applyBorder="1" applyAlignment="1">
      <alignment horizontal="center" vertical="top"/>
    </xf>
    <xf numFmtId="0" fontId="149" fillId="0" borderId="41" xfId="96" applyFont="1" applyBorder="1" applyAlignment="1">
      <alignment horizontal="left" vertical="center" wrapText="1"/>
    </xf>
    <xf numFmtId="2" fontId="151" fillId="0" borderId="35" xfId="96" applyNumberFormat="1" applyFont="1" applyBorder="1" applyAlignment="1">
      <alignment horizontal="center" vertical="top"/>
    </xf>
    <xf numFmtId="0" fontId="149" fillId="0" borderId="62" xfId="96" applyFont="1" applyBorder="1" applyAlignment="1">
      <alignment horizontal="center" vertical="top"/>
    </xf>
    <xf numFmtId="49" fontId="149" fillId="0" borderId="16" xfId="96" applyNumberFormat="1" applyFont="1" applyBorder="1" applyAlignment="1">
      <alignment horizontal="left" vertical="center"/>
    </xf>
    <xf numFmtId="0" fontId="149" fillId="0" borderId="48" xfId="96" applyFont="1" applyBorder="1" applyAlignment="1">
      <alignment horizontal="left" vertical="center" wrapText="1"/>
    </xf>
    <xf numFmtId="2" fontId="151" fillId="25" borderId="59" xfId="96" applyNumberFormat="1" applyFont="1" applyFill="1" applyBorder="1" applyAlignment="1">
      <alignment horizontal="center" vertical="top" wrapText="1"/>
    </xf>
    <xf numFmtId="0" fontId="151" fillId="25" borderId="59" xfId="96" applyFont="1" applyFill="1" applyBorder="1" applyAlignment="1">
      <alignment horizontal="center" vertical="top" wrapText="1"/>
    </xf>
    <xf numFmtId="0" fontId="149" fillId="0" borderId="122" xfId="96" applyFont="1" applyBorder="1" applyAlignment="1">
      <alignment horizontal="center" vertical="top" wrapText="1"/>
    </xf>
    <xf numFmtId="2" fontId="149" fillId="0" borderId="42" xfId="96" applyNumberFormat="1" applyFont="1" applyBorder="1" applyAlignment="1">
      <alignment horizontal="left" vertical="center" wrapText="1"/>
    </xf>
    <xf numFmtId="0" fontId="149" fillId="0" borderId="39" xfId="96" applyFont="1" applyBorder="1" applyAlignment="1">
      <alignment horizontal="left" vertical="center" indent="1"/>
    </xf>
    <xf numFmtId="0" fontId="149" fillId="0" borderId="49" xfId="96" applyFont="1" applyBorder="1" applyAlignment="1">
      <alignment horizontal="left" vertical="top" wrapText="1"/>
    </xf>
    <xf numFmtId="2" fontId="149" fillId="0" borderId="53" xfId="96" applyNumberFormat="1" applyFont="1" applyBorder="1" applyAlignment="1">
      <alignment horizontal="left" vertical="top" wrapText="1"/>
    </xf>
    <xf numFmtId="2" fontId="151" fillId="25" borderId="19" xfId="96" applyNumberFormat="1" applyFont="1" applyFill="1" applyBorder="1" applyAlignment="1">
      <alignment horizontal="center" vertical="top"/>
    </xf>
    <xf numFmtId="0" fontId="149" fillId="0" borderId="135" xfId="96" applyFont="1" applyBorder="1" applyAlignment="1">
      <alignment horizontal="left" vertical="center"/>
    </xf>
    <xf numFmtId="0" fontId="149" fillId="0" borderId="33" xfId="96" applyFont="1" applyBorder="1" applyAlignment="1">
      <alignment horizontal="center" vertical="center"/>
    </xf>
    <xf numFmtId="0" fontId="149" fillId="0" borderId="32" xfId="96" applyFont="1" applyBorder="1" applyAlignment="1">
      <alignment horizontal="center" vertical="center" wrapText="1"/>
    </xf>
    <xf numFmtId="0" fontId="149" fillId="0" borderId="59" xfId="96" applyFont="1" applyBorder="1" applyAlignment="1">
      <alignment horizontal="center" vertical="center" wrapText="1"/>
    </xf>
    <xf numFmtId="0" fontId="149" fillId="0" borderId="33" xfId="96" applyFont="1" applyBorder="1" applyAlignment="1">
      <alignment horizontal="left" vertical="center" wrapText="1"/>
    </xf>
    <xf numFmtId="0" fontId="149" fillId="0" borderId="27" xfId="96" applyFont="1" applyBorder="1" applyAlignment="1">
      <alignment horizontal="left" vertical="top" wrapText="1"/>
    </xf>
    <xf numFmtId="2" fontId="151" fillId="25" borderId="27" xfId="96" applyNumberFormat="1" applyFont="1" applyFill="1" applyBorder="1" applyAlignment="1">
      <alignment horizontal="center" vertical="top"/>
    </xf>
    <xf numFmtId="0" fontId="151" fillId="25" borderId="27" xfId="96" applyFont="1" applyFill="1" applyBorder="1" applyAlignment="1">
      <alignment horizontal="center" vertical="top"/>
    </xf>
    <xf numFmtId="0" fontId="149" fillId="0" borderId="63" xfId="96" applyFont="1" applyBorder="1" applyAlignment="1">
      <alignment horizontal="center" vertical="top"/>
    </xf>
    <xf numFmtId="0" fontId="149" fillId="0" borderId="43" xfId="96" applyFont="1" applyBorder="1" applyAlignment="1">
      <alignment horizontal="center" vertical="top" wrapText="1"/>
    </xf>
    <xf numFmtId="2" fontId="151" fillId="25" borderId="11" xfId="96" applyNumberFormat="1" applyFont="1" applyFill="1" applyBorder="1" applyAlignment="1">
      <alignment horizontal="center" vertical="top" wrapText="1"/>
    </xf>
    <xf numFmtId="0" fontId="151" fillId="25" borderId="11" xfId="96" applyFont="1" applyFill="1" applyBorder="1" applyAlignment="1">
      <alignment horizontal="center" vertical="top" wrapText="1"/>
    </xf>
    <xf numFmtId="0" fontId="149" fillId="0" borderId="40" xfId="96" applyFont="1" applyBorder="1" applyAlignment="1">
      <alignment horizontal="center" vertical="top" wrapText="1"/>
    </xf>
    <xf numFmtId="0" fontId="151" fillId="0" borderId="40" xfId="96" applyFont="1" applyBorder="1" applyAlignment="1">
      <alignment horizontal="center" vertical="top" wrapText="1"/>
    </xf>
    <xf numFmtId="0" fontId="149" fillId="0" borderId="12" xfId="96" quotePrefix="1" applyFont="1" applyBorder="1" applyAlignment="1">
      <alignment horizontal="left" vertical="center" indent="2"/>
    </xf>
    <xf numFmtId="0" fontId="149" fillId="0" borderId="42" xfId="96" quotePrefix="1" applyFont="1" applyBorder="1" applyAlignment="1">
      <alignment horizontal="center" vertical="center"/>
    </xf>
    <xf numFmtId="0" fontId="149" fillId="0" borderId="35" xfId="96" applyFont="1" applyBorder="1" applyAlignment="1">
      <alignment horizontal="center" vertical="center"/>
    </xf>
    <xf numFmtId="2" fontId="151" fillId="25" borderId="19" xfId="96" applyNumberFormat="1" applyFont="1" applyFill="1" applyBorder="1" applyAlignment="1">
      <alignment horizontal="center" vertical="top" wrapText="1"/>
    </xf>
    <xf numFmtId="0" fontId="151" fillId="0" borderId="60" xfId="96" applyFont="1" applyBorder="1" applyAlignment="1">
      <alignment horizontal="center" vertical="top" wrapText="1"/>
    </xf>
    <xf numFmtId="2" fontId="149" fillId="0" borderId="40" xfId="96" applyNumberFormat="1" applyFont="1" applyBorder="1" applyAlignment="1">
      <alignment horizontal="left" vertical="center" wrapText="1"/>
    </xf>
    <xf numFmtId="0" fontId="149" fillId="25" borderId="12" xfId="96" applyFont="1" applyFill="1" applyBorder="1" applyAlignment="1">
      <alignment horizontal="left" vertical="top" wrapText="1"/>
    </xf>
    <xf numFmtId="0" fontId="149" fillId="25" borderId="13" xfId="96" applyFont="1" applyFill="1" applyBorder="1" applyAlignment="1">
      <alignment horizontal="left" vertical="top" wrapText="1"/>
    </xf>
    <xf numFmtId="0" fontId="149" fillId="0" borderId="0" xfId="96" applyFont="1" applyAlignment="1">
      <alignment horizontal="left" vertical="center" indent="1"/>
    </xf>
    <xf numFmtId="0" fontId="149" fillId="0" borderId="0" xfId="96" applyFont="1" applyAlignment="1">
      <alignment horizontal="center" vertical="center"/>
    </xf>
    <xf numFmtId="2" fontId="149" fillId="0" borderId="0" xfId="96" applyNumberFormat="1" applyFont="1" applyAlignment="1">
      <alignment horizontal="center" vertical="center" wrapText="1"/>
    </xf>
    <xf numFmtId="0" fontId="149" fillId="0" borderId="0" xfId="96" applyFont="1" applyAlignment="1">
      <alignment horizontal="center" vertical="center" wrapText="1"/>
    </xf>
    <xf numFmtId="2" fontId="149" fillId="0" borderId="0" xfId="96" applyNumberFormat="1" applyFont="1" applyAlignment="1">
      <alignment horizontal="left" vertical="center" wrapText="1"/>
    </xf>
    <xf numFmtId="0" fontId="138" fillId="0" borderId="0" xfId="96" applyFont="1" applyAlignment="1">
      <alignment vertical="top" wrapText="1"/>
    </xf>
    <xf numFmtId="2" fontId="149" fillId="0" borderId="0" xfId="96" applyNumberFormat="1" applyFont="1" applyAlignment="1">
      <alignment horizontal="left" vertical="top" wrapText="1"/>
    </xf>
    <xf numFmtId="2" fontId="151" fillId="25" borderId="0" xfId="96" applyNumberFormat="1" applyFont="1" applyFill="1" applyAlignment="1">
      <alignment horizontal="center" vertical="top" wrapText="1"/>
    </xf>
    <xf numFmtId="0" fontId="151" fillId="25" borderId="0" xfId="96" applyFont="1" applyFill="1" applyAlignment="1">
      <alignment horizontal="center" vertical="top" wrapText="1"/>
    </xf>
    <xf numFmtId="0" fontId="151" fillId="0" borderId="0" xfId="96" applyFont="1" applyAlignment="1">
      <alignment horizontal="center" vertical="top" wrapText="1"/>
    </xf>
    <xf numFmtId="49" fontId="149" fillId="0" borderId="0" xfId="96" applyNumberFormat="1" applyFont="1" applyAlignment="1">
      <alignment horizontal="left" vertical="center"/>
    </xf>
    <xf numFmtId="0" fontId="139" fillId="0" borderId="0" xfId="96" applyFont="1" applyAlignment="1">
      <alignment horizontal="left" vertical="top"/>
    </xf>
    <xf numFmtId="0" fontId="138" fillId="0" borderId="0" xfId="96" applyFont="1" applyAlignment="1">
      <alignment horizontal="left" vertical="top"/>
    </xf>
    <xf numFmtId="0" fontId="139" fillId="0" borderId="0" xfId="96" quotePrefix="1" applyFont="1" applyAlignment="1">
      <alignment horizontal="left" vertical="top" wrapText="1"/>
    </xf>
    <xf numFmtId="0" fontId="139" fillId="0" borderId="26" xfId="96" applyFont="1" applyBorder="1" applyAlignment="1">
      <alignment horizontal="center" vertical="top"/>
    </xf>
    <xf numFmtId="0" fontId="139" fillId="0" borderId="0" xfId="96" applyFont="1" applyAlignment="1">
      <alignment horizontal="center" vertical="top"/>
    </xf>
    <xf numFmtId="0" fontId="138" fillId="0" borderId="0" xfId="96" applyFont="1" applyAlignment="1">
      <alignment wrapText="1"/>
    </xf>
    <xf numFmtId="0" fontId="139" fillId="0" borderId="26" xfId="96" applyFont="1" applyBorder="1" applyAlignment="1">
      <alignment horizontal="center"/>
    </xf>
    <xf numFmtId="165" fontId="139" fillId="0" borderId="0" xfId="96" applyNumberFormat="1" applyFont="1" applyAlignment="1">
      <alignment horizontal="center" vertical="center"/>
    </xf>
    <xf numFmtId="0" fontId="145" fillId="0" borderId="0" xfId="96" applyFont="1" applyAlignment="1">
      <alignment vertical="top" wrapText="1"/>
    </xf>
    <xf numFmtId="0" fontId="138" fillId="0" borderId="26" xfId="96" applyFont="1" applyBorder="1" applyAlignment="1">
      <alignment horizontal="center"/>
    </xf>
    <xf numFmtId="0" fontId="139" fillId="0" borderId="0" xfId="96" applyFont="1" applyAlignment="1">
      <alignment horizontal="center" vertical="center"/>
    </xf>
    <xf numFmtId="0" fontId="139" fillId="0" borderId="0" xfId="96" applyFont="1" applyAlignment="1">
      <alignment vertical="top"/>
    </xf>
    <xf numFmtId="0" fontId="139" fillId="0" borderId="0" xfId="96" applyFont="1"/>
    <xf numFmtId="0" fontId="138" fillId="0" borderId="0" xfId="96" applyFont="1" applyAlignment="1">
      <alignment horizontal="left" indent="2"/>
    </xf>
    <xf numFmtId="0" fontId="138" fillId="0" borderId="0" xfId="96" applyFont="1" applyAlignment="1">
      <alignment horizontal="center" wrapText="1"/>
    </xf>
    <xf numFmtId="0" fontId="138" fillId="0" borderId="0" xfId="96" applyFont="1" applyAlignment="1">
      <alignment horizontal="right"/>
    </xf>
    <xf numFmtId="0" fontId="145" fillId="0" borderId="0" xfId="96" applyFont="1"/>
    <xf numFmtId="0" fontId="145" fillId="0" borderId="0" xfId="96" applyFont="1" applyAlignment="1">
      <alignment horizontal="left" indent="1"/>
    </xf>
    <xf numFmtId="49" fontId="152" fillId="0" borderId="14" xfId="96" applyNumberFormat="1" applyFont="1" applyBorder="1" applyAlignment="1">
      <alignment horizontal="left" vertical="center"/>
    </xf>
    <xf numFmtId="0" fontId="152" fillId="0" borderId="13" xfId="96" applyFont="1" applyBorder="1" applyAlignment="1">
      <alignment horizontal="left" vertical="center" indent="2"/>
    </xf>
    <xf numFmtId="49" fontId="152" fillId="0" borderId="50" xfId="96" applyNumberFormat="1" applyFont="1" applyBorder="1" applyAlignment="1">
      <alignment horizontal="left" vertical="center"/>
    </xf>
    <xf numFmtId="0" fontId="110" fillId="0" borderId="0" xfId="0" applyFont="1"/>
    <xf numFmtId="49" fontId="8" fillId="0" borderId="17" xfId="0" applyNumberFormat="1" applyFont="1" applyBorder="1" applyAlignment="1">
      <alignment horizontal="left" vertical="center"/>
    </xf>
    <xf numFmtId="0" fontId="11" fillId="0" borderId="15" xfId="0" applyFont="1" applyBorder="1" applyAlignment="1">
      <alignment horizontal="center" vertical="center"/>
    </xf>
    <xf numFmtId="0" fontId="0" fillId="0" borderId="0" xfId="0" quotePrefix="1"/>
    <xf numFmtId="0" fontId="8" fillId="0" borderId="0" xfId="0" applyFont="1" applyAlignment="1" applyProtection="1">
      <alignment horizontal="center" vertical="center"/>
      <protection locked="0"/>
    </xf>
    <xf numFmtId="0" fontId="0" fillId="0" borderId="57" xfId="0" applyBorder="1"/>
    <xf numFmtId="0" fontId="0" fillId="0" borderId="56" xfId="0" applyBorder="1"/>
    <xf numFmtId="0" fontId="0" fillId="0" borderId="17" xfId="0" applyBorder="1"/>
    <xf numFmtId="0" fontId="0" fillId="70" borderId="49" xfId="0" applyFill="1" applyBorder="1"/>
    <xf numFmtId="0" fontId="9" fillId="71" borderId="0" xfId="0" applyFont="1" applyFill="1" applyAlignment="1" applyProtection="1">
      <alignment horizontal="center" vertical="center"/>
      <protection locked="0"/>
    </xf>
    <xf numFmtId="0" fontId="0" fillId="0" borderId="14" xfId="0" applyBorder="1"/>
    <xf numFmtId="0" fontId="84" fillId="72" borderId="0" xfId="0" applyFont="1" applyFill="1" applyAlignment="1" applyProtection="1">
      <alignment horizontal="center" vertical="center"/>
      <protection locked="0"/>
    </xf>
    <xf numFmtId="0" fontId="0" fillId="0" borderId="36" xfId="0" applyBorder="1"/>
    <xf numFmtId="0" fontId="0" fillId="0" borderId="15" xfId="0" applyBorder="1"/>
    <xf numFmtId="0" fontId="0" fillId="0" borderId="16" xfId="0" applyBorder="1"/>
    <xf numFmtId="0" fontId="155" fillId="0" borderId="0" xfId="0" applyFont="1"/>
    <xf numFmtId="0" fontId="9" fillId="70" borderId="0" xfId="0" applyFont="1" applyFill="1"/>
    <xf numFmtId="0" fontId="15" fillId="0" borderId="0" xfId="42" applyFont="1" applyProtection="1">
      <protection locked="0"/>
    </xf>
    <xf numFmtId="0" fontId="134" fillId="0" borderId="0" xfId="0" applyFont="1" applyAlignment="1">
      <alignment vertical="center"/>
    </xf>
    <xf numFmtId="3" fontId="13" fillId="0" borderId="18" xfId="42" applyNumberFormat="1" applyFont="1" applyBorder="1" applyAlignment="1" applyProtection="1">
      <alignment horizontal="center" vertical="center"/>
      <protection locked="0"/>
    </xf>
    <xf numFmtId="3" fontId="13" fillId="0" borderId="26" xfId="42" applyNumberFormat="1" applyFont="1" applyBorder="1" applyAlignment="1" applyProtection="1">
      <alignment horizontal="center" vertical="center"/>
      <protection locked="0"/>
    </xf>
    <xf numFmtId="3" fontId="13" fillId="0" borderId="45" xfId="42" applyNumberFormat="1" applyFont="1" applyBorder="1" applyAlignment="1" applyProtection="1">
      <alignment horizontal="center" vertical="center"/>
      <protection locked="0"/>
    </xf>
    <xf numFmtId="3" fontId="13" fillId="0" borderId="42" xfId="42" applyNumberFormat="1" applyFont="1" applyBorder="1" applyAlignment="1" applyProtection="1">
      <alignment horizontal="center" vertical="center"/>
      <protection locked="0"/>
    </xf>
    <xf numFmtId="3" fontId="13" fillId="0" borderId="22" xfId="42" applyNumberFormat="1" applyFont="1" applyBorder="1" applyAlignment="1" applyProtection="1">
      <alignment horizontal="center" vertical="center"/>
      <protection locked="0"/>
    </xf>
    <xf numFmtId="3" fontId="13" fillId="0" borderId="28" xfId="42" applyNumberFormat="1" applyFont="1" applyBorder="1" applyAlignment="1" applyProtection="1">
      <alignment horizontal="center" vertical="center"/>
      <protection locked="0"/>
    </xf>
    <xf numFmtId="3" fontId="13" fillId="0" borderId="23" xfId="42" applyNumberFormat="1" applyFont="1" applyBorder="1" applyAlignment="1" applyProtection="1">
      <alignment horizontal="center" vertical="center"/>
      <protection locked="0"/>
    </xf>
    <xf numFmtId="3" fontId="13" fillId="0" borderId="41" xfId="42" applyNumberFormat="1" applyFont="1" applyBorder="1" applyAlignment="1" applyProtection="1">
      <alignment horizontal="center" vertical="center"/>
      <protection locked="0"/>
    </xf>
    <xf numFmtId="0" fontId="157" fillId="0" borderId="0" xfId="95" applyFont="1" applyFill="1"/>
    <xf numFmtId="0" fontId="9" fillId="0" borderId="26" xfId="0" applyFont="1" applyBorder="1" applyAlignment="1" applyProtection="1">
      <alignment horizontal="center" vertical="center"/>
      <protection locked="0"/>
    </xf>
    <xf numFmtId="0" fontId="5" fillId="0" borderId="41" xfId="40" applyFont="1" applyBorder="1" applyProtection="1">
      <protection locked="0"/>
    </xf>
    <xf numFmtId="0" fontId="5" fillId="0" borderId="10" xfId="40" applyFont="1" applyBorder="1" applyProtection="1">
      <protection locked="0"/>
    </xf>
    <xf numFmtId="0" fontId="5" fillId="0" borderId="45" xfId="40" applyFont="1" applyBorder="1" applyAlignment="1" applyProtection="1">
      <alignment horizontal="center"/>
      <protection locked="0"/>
    </xf>
    <xf numFmtId="0" fontId="5" fillId="0" borderId="47" xfId="40" applyFont="1" applyBorder="1" applyAlignment="1" applyProtection="1">
      <alignment horizontal="center"/>
      <protection locked="0"/>
    </xf>
    <xf numFmtId="0" fontId="5" fillId="29" borderId="41" xfId="40" applyFont="1" applyFill="1" applyBorder="1" applyProtection="1">
      <protection locked="0"/>
    </xf>
    <xf numFmtId="0" fontId="5" fillId="0" borderId="21" xfId="40" applyFont="1" applyBorder="1" applyAlignment="1" applyProtection="1">
      <alignment horizontal="center"/>
      <protection locked="0"/>
    </xf>
    <xf numFmtId="0" fontId="5" fillId="0" borderId="0" xfId="40" applyFont="1" applyAlignment="1" applyProtection="1">
      <alignment horizontal="center"/>
      <protection locked="0"/>
    </xf>
    <xf numFmtId="0" fontId="5" fillId="0" borderId="0" xfId="40" applyFont="1" applyAlignment="1" applyProtection="1">
      <alignment horizontal="right"/>
      <protection locked="0"/>
    </xf>
    <xf numFmtId="3" fontId="5" fillId="0" borderId="0" xfId="40" applyNumberFormat="1" applyFont="1" applyProtection="1">
      <protection locked="0"/>
    </xf>
    <xf numFmtId="9" fontId="5" fillId="0" borderId="25" xfId="45" applyFont="1" applyBorder="1" applyProtection="1">
      <protection locked="0"/>
    </xf>
    <xf numFmtId="0" fontId="5" fillId="0" borderId="25" xfId="40" applyFont="1" applyBorder="1" applyAlignment="1" applyProtection="1">
      <alignment horizontal="center"/>
      <protection locked="0"/>
    </xf>
    <xf numFmtId="1" fontId="9" fillId="0" borderId="22" xfId="0" applyNumberFormat="1" applyFont="1" applyBorder="1" applyAlignment="1" applyProtection="1">
      <alignment vertical="center"/>
      <protection locked="0"/>
    </xf>
    <xf numFmtId="9" fontId="5" fillId="0" borderId="55" xfId="45" applyFont="1" applyBorder="1" applyProtection="1">
      <protection locked="0"/>
    </xf>
    <xf numFmtId="0" fontId="5" fillId="0" borderId="0" xfId="40" applyFont="1" applyAlignment="1" applyProtection="1">
      <alignment horizontal="right" vertical="center"/>
      <protection locked="0"/>
    </xf>
    <xf numFmtId="3" fontId="5" fillId="0" borderId="0" xfId="40" applyNumberFormat="1" applyFont="1" applyAlignment="1" applyProtection="1">
      <alignment vertical="center"/>
      <protection locked="0"/>
    </xf>
    <xf numFmtId="0" fontId="5" fillId="29" borderId="20" xfId="40" applyFont="1" applyFill="1" applyBorder="1" applyAlignment="1" applyProtection="1">
      <alignment vertical="center"/>
      <protection locked="0"/>
    </xf>
    <xf numFmtId="9" fontId="5" fillId="29" borderId="20" xfId="45" applyFont="1" applyFill="1" applyBorder="1" applyProtection="1">
      <protection locked="0"/>
    </xf>
    <xf numFmtId="0" fontId="5" fillId="0" borderId="0" xfId="40" applyFont="1" applyAlignment="1" applyProtection="1">
      <alignment vertical="center"/>
      <protection locked="0"/>
    </xf>
    <xf numFmtId="0" fontId="5" fillId="0" borderId="25" xfId="40" applyFont="1" applyBorder="1" applyAlignment="1" applyProtection="1">
      <alignment vertical="center"/>
      <protection locked="0"/>
    </xf>
    <xf numFmtId="0" fontId="5" fillId="0" borderId="22" xfId="40" applyFont="1" applyBorder="1" applyAlignment="1" applyProtection="1">
      <alignment horizontal="right" vertical="center"/>
      <protection locked="0"/>
    </xf>
    <xf numFmtId="3" fontId="5" fillId="0" borderId="22" xfId="40" applyNumberFormat="1" applyFont="1" applyBorder="1" applyAlignment="1" applyProtection="1">
      <alignment vertical="center"/>
      <protection locked="0"/>
    </xf>
    <xf numFmtId="0" fontId="5" fillId="0" borderId="45" xfId="40" applyFont="1" applyBorder="1" applyAlignment="1" applyProtection="1">
      <alignment horizontal="right" vertical="center"/>
      <protection locked="0"/>
    </xf>
    <xf numFmtId="3" fontId="5" fillId="0" borderId="45" xfId="40" applyNumberFormat="1" applyFont="1" applyBorder="1" applyAlignment="1" applyProtection="1">
      <alignment vertical="center"/>
      <protection locked="0"/>
    </xf>
    <xf numFmtId="9" fontId="5" fillId="0" borderId="47" xfId="45" applyFont="1" applyBorder="1" applyProtection="1">
      <protection locked="0"/>
    </xf>
    <xf numFmtId="0" fontId="5" fillId="0" borderId="55" xfId="40" applyFont="1" applyBorder="1" applyAlignment="1" applyProtection="1">
      <alignment vertical="center"/>
      <protection locked="0"/>
    </xf>
    <xf numFmtId="0" fontId="5" fillId="0" borderId="22" xfId="40" applyFont="1" applyBorder="1" applyAlignment="1" applyProtection="1">
      <alignment vertical="center"/>
      <protection locked="0"/>
    </xf>
    <xf numFmtId="9" fontId="5" fillId="0" borderId="22" xfId="45" applyFont="1" applyBorder="1" applyAlignment="1" applyProtection="1">
      <alignment vertical="center"/>
      <protection locked="0"/>
    </xf>
    <xf numFmtId="164" fontId="5" fillId="0" borderId="0" xfId="45" applyNumberFormat="1" applyFont="1" applyAlignment="1" applyProtection="1">
      <alignment vertical="center"/>
      <protection locked="0"/>
    </xf>
    <xf numFmtId="0" fontId="25" fillId="0" borderId="0" xfId="0" applyFont="1"/>
    <xf numFmtId="0" fontId="20" fillId="0" borderId="59" xfId="0" applyFont="1" applyBorder="1" applyAlignment="1">
      <alignment horizontal="center" vertical="center"/>
    </xf>
    <xf numFmtId="0" fontId="8" fillId="0" borderId="21" xfId="0" applyFont="1" applyBorder="1" applyAlignment="1" applyProtection="1">
      <alignment horizontal="center" vertical="center"/>
      <protection locked="0"/>
    </xf>
    <xf numFmtId="0" fontId="19" fillId="0" borderId="54" xfId="0" applyFont="1" applyBorder="1" applyAlignment="1">
      <alignment horizontal="center" vertical="center"/>
    </xf>
    <xf numFmtId="0" fontId="19" fillId="0" borderId="27" xfId="0" applyFont="1" applyBorder="1" applyAlignment="1">
      <alignment horizontal="center" vertical="center"/>
    </xf>
    <xf numFmtId="0" fontId="19" fillId="0" borderId="53" xfId="0" applyFont="1" applyBorder="1" applyAlignment="1">
      <alignment horizontal="center" vertical="center"/>
    </xf>
    <xf numFmtId="0" fontId="8" fillId="0" borderId="61" xfId="0" applyFont="1" applyBorder="1" applyProtection="1">
      <protection locked="0"/>
    </xf>
    <xf numFmtId="0" fontId="8" fillId="0" borderId="10" xfId="0" applyFont="1" applyBorder="1" applyProtection="1">
      <protection locked="0"/>
    </xf>
    <xf numFmtId="0" fontId="8" fillId="0" borderId="21" xfId="0" applyFont="1" applyBorder="1" applyProtection="1">
      <protection locked="0"/>
    </xf>
    <xf numFmtId="0" fontId="9" fillId="0" borderId="47" xfId="0" applyFont="1" applyBorder="1" applyAlignment="1" applyProtection="1">
      <alignment vertical="center"/>
      <protection locked="0"/>
    </xf>
    <xf numFmtId="0" fontId="9" fillId="0" borderId="26" xfId="0" applyFont="1" applyBorder="1" applyAlignment="1" applyProtection="1">
      <alignment vertical="center"/>
      <protection locked="0"/>
    </xf>
    <xf numFmtId="0" fontId="9" fillId="0" borderId="39" xfId="0" applyFont="1" applyBorder="1" applyAlignment="1" applyProtection="1">
      <alignment vertical="center"/>
      <protection locked="0"/>
    </xf>
    <xf numFmtId="0" fontId="8" fillId="0" borderId="22" xfId="0" applyFont="1" applyBorder="1" applyProtection="1">
      <protection locked="0"/>
    </xf>
    <xf numFmtId="0" fontId="8" fillId="0" borderId="25" xfId="0" applyFont="1" applyBorder="1" applyProtection="1">
      <protection locked="0"/>
    </xf>
    <xf numFmtId="49" fontId="19" fillId="24" borderId="23" xfId="38" applyNumberFormat="1" applyFont="1" applyFill="1" applyBorder="1" applyAlignment="1">
      <alignment horizontal="left" vertical="center"/>
    </xf>
    <xf numFmtId="0" fontId="19" fillId="24" borderId="26" xfId="38" applyFont="1" applyFill="1" applyBorder="1" applyAlignment="1">
      <alignment vertical="center" wrapText="1"/>
    </xf>
    <xf numFmtId="0" fontId="19" fillId="0" borderId="26" xfId="38" applyFont="1" applyBorder="1" applyAlignment="1">
      <alignment vertical="center" wrapText="1"/>
    </xf>
    <xf numFmtId="0" fontId="19" fillId="0" borderId="11" xfId="38" applyFont="1" applyBorder="1" applyAlignment="1">
      <alignment horizontal="left" vertical="center" wrapText="1"/>
    </xf>
    <xf numFmtId="0" fontId="19" fillId="0" borderId="18" xfId="38" applyFont="1" applyBorder="1" applyAlignment="1">
      <alignment horizontal="left" vertical="center" wrapText="1"/>
    </xf>
    <xf numFmtId="0" fontId="19" fillId="24" borderId="11" xfId="38" applyFont="1" applyFill="1" applyBorder="1" applyAlignment="1">
      <alignment horizontal="left" vertical="center" wrapText="1"/>
    </xf>
    <xf numFmtId="0" fontId="19" fillId="0" borderId="19" xfId="38" applyFont="1" applyBorder="1" applyAlignment="1">
      <alignment horizontal="left" vertical="center" wrapText="1"/>
    </xf>
    <xf numFmtId="49" fontId="20" fillId="0" borderId="22" xfId="0" applyNumberFormat="1" applyFont="1" applyBorder="1" applyAlignment="1">
      <alignment horizontal="left" vertical="top" wrapText="1"/>
    </xf>
    <xf numFmtId="0" fontId="8" fillId="0" borderId="0" xfId="0" applyFont="1" applyAlignment="1" applyProtection="1">
      <alignment horizontal="center" vertical="center"/>
      <protection locked="0"/>
    </xf>
    <xf numFmtId="0" fontId="42" fillId="0" borderId="14" xfId="0" applyFont="1" applyBorder="1" applyAlignment="1">
      <alignment horizontal="center"/>
    </xf>
    <xf numFmtId="0" fontId="42" fillId="0" borderId="0" xfId="0" applyFont="1" applyAlignment="1">
      <alignment horizontal="center"/>
    </xf>
    <xf numFmtId="0" fontId="42" fillId="0" borderId="49" xfId="0" applyFont="1" applyBorder="1" applyAlignment="1">
      <alignment horizontal="center"/>
    </xf>
    <xf numFmtId="0" fontId="43" fillId="0" borderId="0" xfId="0" applyFont="1" applyAlignment="1">
      <alignment horizontal="center"/>
    </xf>
    <xf numFmtId="0" fontId="156" fillId="70" borderId="0" xfId="0" applyFont="1" applyFill="1" applyAlignment="1">
      <alignment horizontal="center"/>
    </xf>
    <xf numFmtId="0" fontId="8" fillId="0" borderId="26" xfId="0" applyFont="1" applyBorder="1" applyAlignment="1" applyProtection="1">
      <alignment horizontal="left" vertical="center"/>
      <protection locked="0"/>
    </xf>
    <xf numFmtId="0" fontId="8" fillId="69" borderId="26" xfId="0" applyFont="1" applyFill="1" applyBorder="1" applyAlignment="1" applyProtection="1">
      <alignment horizontal="center" vertical="center"/>
      <protection locked="0"/>
    </xf>
    <xf numFmtId="0" fontId="8" fillId="0" borderId="0" xfId="0" applyFont="1" applyAlignment="1" applyProtection="1">
      <alignment horizontal="right" vertical="center"/>
      <protection locked="0"/>
    </xf>
    <xf numFmtId="0" fontId="8" fillId="69" borderId="26" xfId="0" applyFont="1" applyFill="1" applyBorder="1" applyAlignment="1" applyProtection="1">
      <alignment horizontal="right" vertical="center"/>
      <protection locked="0"/>
    </xf>
    <xf numFmtId="0" fontId="8" fillId="0" borderId="42" xfId="0" applyFont="1" applyBorder="1" applyAlignment="1" applyProtection="1">
      <alignment horizontal="left" vertical="center"/>
      <protection locked="0"/>
    </xf>
    <xf numFmtId="0" fontId="8" fillId="0" borderId="45" xfId="0" applyFont="1" applyBorder="1" applyAlignment="1" applyProtection="1">
      <alignment horizontal="left" vertical="center"/>
      <protection locked="0"/>
    </xf>
    <xf numFmtId="0" fontId="8" fillId="0" borderId="47" xfId="0" applyFont="1" applyBorder="1" applyAlignment="1" applyProtection="1">
      <alignment horizontal="left" vertical="center"/>
      <protection locked="0"/>
    </xf>
    <xf numFmtId="0" fontId="8" fillId="69" borderId="26" xfId="0" applyFont="1" applyFill="1" applyBorder="1" applyAlignment="1" applyProtection="1">
      <alignment horizontal="left" vertical="center"/>
      <protection locked="0"/>
    </xf>
    <xf numFmtId="0" fontId="145" fillId="0" borderId="56" xfId="96" applyFont="1" applyBorder="1" applyAlignment="1">
      <alignment horizontal="center" vertical="center" wrapText="1"/>
    </xf>
    <xf numFmtId="0" fontId="140" fillId="0" borderId="0" xfId="96" applyFont="1" applyAlignment="1">
      <alignment horizontal="center" vertical="center"/>
    </xf>
    <xf numFmtId="0" fontId="143" fillId="0" borderId="0" xfId="96" applyFont="1" applyAlignment="1">
      <alignment horizontal="center"/>
    </xf>
    <xf numFmtId="0" fontId="144" fillId="0" borderId="0" xfId="96" applyFont="1" applyAlignment="1">
      <alignment horizontal="center"/>
    </xf>
    <xf numFmtId="0" fontId="139" fillId="0" borderId="0" xfId="96" applyFont="1" applyAlignment="1">
      <alignment horizontal="center"/>
    </xf>
    <xf numFmtId="0" fontId="139" fillId="0" borderId="128" xfId="96" applyFont="1" applyBorder="1" applyAlignment="1">
      <alignment horizontal="center" vertical="center"/>
    </xf>
    <xf numFmtId="0" fontId="139" fillId="0" borderId="26" xfId="96" applyFont="1" applyBorder="1" applyAlignment="1">
      <alignment horizontal="center" vertical="center"/>
    </xf>
    <xf numFmtId="0" fontId="139" fillId="0" borderId="53" xfId="96" applyFont="1" applyBorder="1" applyAlignment="1">
      <alignment horizontal="center" vertical="center"/>
    </xf>
    <xf numFmtId="0" fontId="139" fillId="0" borderId="122" xfId="96" applyFont="1" applyBorder="1" applyAlignment="1">
      <alignment horizontal="center" vertical="center" wrapText="1"/>
    </xf>
    <xf numFmtId="0" fontId="139" fillId="0" borderId="64" xfId="96" applyFont="1" applyBorder="1" applyAlignment="1">
      <alignment horizontal="center" vertical="center" wrapText="1"/>
    </xf>
    <xf numFmtId="0" fontId="139" fillId="0" borderId="67" xfId="96" applyFont="1" applyBorder="1" applyAlignment="1">
      <alignment horizontal="center" vertical="center" wrapText="1"/>
    </xf>
    <xf numFmtId="0" fontId="147" fillId="66" borderId="38" xfId="96" applyFont="1" applyFill="1" applyBorder="1" applyAlignment="1">
      <alignment horizontal="center" vertical="center" wrapText="1"/>
    </xf>
    <xf numFmtId="0" fontId="147" fillId="66" borderId="70" xfId="96" applyFont="1" applyFill="1" applyBorder="1" applyAlignment="1">
      <alignment horizontal="center" vertical="center" wrapText="1"/>
    </xf>
    <xf numFmtId="0" fontId="147" fillId="67" borderId="129" xfId="96" applyFont="1" applyFill="1" applyBorder="1" applyAlignment="1">
      <alignment horizontal="center" vertical="center" wrapText="1"/>
    </xf>
    <xf numFmtId="0" fontId="147" fillId="67" borderId="70" xfId="96" applyFont="1" applyFill="1" applyBorder="1" applyAlignment="1">
      <alignment horizontal="center" vertical="center" wrapText="1"/>
    </xf>
    <xf numFmtId="0" fontId="139" fillId="66" borderId="23" xfId="96" applyFont="1" applyFill="1" applyBorder="1" applyAlignment="1">
      <alignment horizontal="center" vertical="center" wrapText="1"/>
    </xf>
    <xf numFmtId="0" fontId="139" fillId="66" borderId="19" xfId="96" applyFont="1" applyFill="1" applyBorder="1" applyAlignment="1">
      <alignment horizontal="center" vertical="center" wrapText="1"/>
    </xf>
    <xf numFmtId="0" fontId="139" fillId="67" borderId="21" xfId="96" applyFont="1" applyFill="1" applyBorder="1" applyAlignment="1">
      <alignment horizontal="center" vertical="center"/>
    </xf>
    <xf numFmtId="0" fontId="139" fillId="67" borderId="66" xfId="96" applyFont="1" applyFill="1" applyBorder="1" applyAlignment="1">
      <alignment horizontal="center" vertical="center"/>
    </xf>
    <xf numFmtId="0" fontId="147" fillId="68" borderId="48" xfId="96" applyFont="1" applyFill="1" applyBorder="1" applyAlignment="1">
      <alignment horizontal="center" vertical="center" wrapText="1"/>
    </xf>
    <xf numFmtId="0" fontId="147" fillId="68" borderId="38" xfId="96" applyFont="1" applyFill="1" applyBorder="1" applyAlignment="1">
      <alignment horizontal="center" vertical="center" wrapText="1"/>
    </xf>
    <xf numFmtId="0" fontId="147" fillId="68" borderId="70" xfId="96" applyFont="1" applyFill="1" applyBorder="1" applyAlignment="1">
      <alignment horizontal="center" vertical="center" wrapText="1"/>
    </xf>
    <xf numFmtId="0" fontId="145" fillId="66" borderId="45" xfId="96" applyFont="1" applyFill="1" applyBorder="1" applyAlignment="1">
      <alignment horizontal="center" vertical="center" wrapText="1"/>
    </xf>
    <xf numFmtId="0" fontId="145" fillId="66" borderId="47" xfId="96" applyFont="1" applyFill="1" applyBorder="1" applyAlignment="1">
      <alignment horizontal="center" vertical="center" wrapText="1"/>
    </xf>
    <xf numFmtId="0" fontId="145" fillId="66" borderId="42" xfId="96" applyFont="1" applyFill="1" applyBorder="1" applyAlignment="1">
      <alignment horizontal="center" vertical="center" wrapText="1"/>
    </xf>
    <xf numFmtId="0" fontId="138" fillId="66" borderId="24" xfId="96" applyFont="1" applyFill="1" applyBorder="1" applyAlignment="1">
      <alignment horizontal="center" vertical="center" wrapText="1"/>
    </xf>
    <xf numFmtId="0" fontId="138" fillId="66" borderId="64" xfId="96" applyFont="1" applyFill="1" applyBorder="1" applyAlignment="1">
      <alignment horizontal="center" vertical="center" wrapText="1"/>
    </xf>
    <xf numFmtId="0" fontId="138" fillId="66" borderId="67" xfId="96" applyFont="1" applyFill="1" applyBorder="1" applyAlignment="1">
      <alignment horizontal="center" vertical="center" wrapText="1"/>
    </xf>
    <xf numFmtId="0" fontId="145" fillId="67" borderId="46" xfId="96" applyFont="1" applyFill="1" applyBorder="1" applyAlignment="1">
      <alignment horizontal="center" vertical="center" wrapText="1"/>
    </xf>
    <xf numFmtId="0" fontId="145" fillId="67" borderId="49" xfId="96" applyFont="1" applyFill="1" applyBorder="1" applyAlignment="1">
      <alignment horizontal="center" vertical="center" wrapText="1"/>
    </xf>
    <xf numFmtId="0" fontId="145" fillId="67" borderId="57" xfId="96" applyFont="1" applyFill="1" applyBorder="1" applyAlignment="1">
      <alignment horizontal="center" vertical="center" wrapText="1"/>
    </xf>
    <xf numFmtId="0" fontId="138" fillId="68" borderId="49" xfId="96" applyFont="1" applyFill="1" applyBorder="1" applyAlignment="1">
      <alignment horizontal="center" vertical="center" wrapText="1"/>
    </xf>
    <xf numFmtId="0" fontId="138" fillId="68" borderId="57" xfId="96" applyFont="1" applyFill="1" applyBorder="1" applyAlignment="1">
      <alignment horizontal="center" vertical="center" wrapText="1"/>
    </xf>
    <xf numFmtId="0" fontId="139" fillId="66" borderId="21" xfId="96" applyFont="1" applyFill="1" applyBorder="1" applyAlignment="1">
      <alignment horizontal="center" vertical="center"/>
    </xf>
    <xf numFmtId="0" fontId="139" fillId="66" borderId="66" xfId="96" applyFont="1" applyFill="1" applyBorder="1" applyAlignment="1">
      <alignment horizontal="center" vertical="center"/>
    </xf>
    <xf numFmtId="0" fontId="139" fillId="66" borderId="23" xfId="96" applyFont="1" applyFill="1" applyBorder="1" applyAlignment="1">
      <alignment horizontal="center" vertical="center"/>
    </xf>
    <xf numFmtId="0" fontId="139" fillId="66" borderId="19" xfId="96" applyFont="1" applyFill="1" applyBorder="1" applyAlignment="1">
      <alignment horizontal="center" vertical="center"/>
    </xf>
    <xf numFmtId="0" fontId="147" fillId="68" borderId="129" xfId="96" applyFont="1" applyFill="1" applyBorder="1" applyAlignment="1">
      <alignment horizontal="center" vertical="center" wrapText="1"/>
    </xf>
    <xf numFmtId="0" fontId="139" fillId="68" borderId="58" xfId="96" applyFont="1" applyFill="1" applyBorder="1" applyAlignment="1">
      <alignment horizontal="center" vertical="center"/>
    </xf>
    <xf numFmtId="0" fontId="139" fillId="68" borderId="31" xfId="96" applyFont="1" applyFill="1" applyBorder="1" applyAlignment="1">
      <alignment horizontal="center" vertical="center"/>
    </xf>
    <xf numFmtId="0" fontId="139" fillId="0" borderId="26" xfId="96" applyFont="1" applyBorder="1" applyAlignment="1">
      <alignment horizontal="center" vertical="top"/>
    </xf>
    <xf numFmtId="0" fontId="139" fillId="68" borderId="23" xfId="96" applyFont="1" applyFill="1" applyBorder="1" applyAlignment="1">
      <alignment horizontal="center" vertical="center" wrapText="1"/>
    </xf>
    <xf numFmtId="0" fontId="139" fillId="68" borderId="19" xfId="96" applyFont="1" applyFill="1" applyBorder="1" applyAlignment="1">
      <alignment horizontal="center" vertical="center" wrapText="1"/>
    </xf>
    <xf numFmtId="0" fontId="139" fillId="68" borderId="23" xfId="96" applyFont="1" applyFill="1" applyBorder="1" applyAlignment="1">
      <alignment horizontal="center" vertical="center"/>
    </xf>
    <xf numFmtId="0" fontId="139" fillId="68" borderId="19" xfId="96" applyFont="1" applyFill="1" applyBorder="1" applyAlignment="1">
      <alignment horizontal="center" vertical="center"/>
    </xf>
    <xf numFmtId="0" fontId="151" fillId="29" borderId="61" xfId="96" applyFont="1" applyFill="1" applyBorder="1" applyAlignment="1">
      <alignment horizontal="center" vertical="top"/>
    </xf>
    <xf numFmtId="0" fontId="151" fillId="29" borderId="46" xfId="96" applyFont="1" applyFill="1" applyBorder="1" applyAlignment="1">
      <alignment horizontal="center" vertical="top"/>
    </xf>
    <xf numFmtId="0" fontId="151" fillId="29" borderId="14" xfId="96" applyFont="1" applyFill="1" applyBorder="1" applyAlignment="1">
      <alignment horizontal="center" vertical="top"/>
    </xf>
    <xf numFmtId="0" fontId="151" fillId="29" borderId="49" xfId="96" applyFont="1" applyFill="1" applyBorder="1" applyAlignment="1">
      <alignment horizontal="center" vertical="top"/>
    </xf>
    <xf numFmtId="0" fontId="151" fillId="29" borderId="50" xfId="96" applyFont="1" applyFill="1" applyBorder="1" applyAlignment="1">
      <alignment horizontal="center" vertical="top"/>
    </xf>
    <xf numFmtId="0" fontId="151" fillId="29" borderId="69" xfId="96" applyFont="1" applyFill="1" applyBorder="1" applyAlignment="1">
      <alignment horizontal="center" vertical="top"/>
    </xf>
    <xf numFmtId="0" fontId="152" fillId="0" borderId="130" xfId="96" applyFont="1" applyBorder="1" applyAlignment="1">
      <alignment horizontal="center" vertical="top" wrapText="1"/>
    </xf>
    <xf numFmtId="0" fontId="152" fillId="0" borderId="131" xfId="96" applyFont="1" applyBorder="1" applyAlignment="1">
      <alignment horizontal="center" vertical="top" wrapText="1"/>
    </xf>
    <xf numFmtId="0" fontId="152" fillId="0" borderId="132" xfId="96" applyFont="1" applyBorder="1" applyAlignment="1">
      <alignment horizontal="center" vertical="top" wrapText="1"/>
    </xf>
    <xf numFmtId="0" fontId="149" fillId="29" borderId="61" xfId="96" applyFont="1" applyFill="1" applyBorder="1" applyAlignment="1">
      <alignment horizontal="center" vertical="center" wrapText="1"/>
    </xf>
    <xf numFmtId="0" fontId="149" fillId="29" borderId="10" xfId="96" applyFont="1" applyFill="1" applyBorder="1" applyAlignment="1">
      <alignment horizontal="center" vertical="center" wrapText="1"/>
    </xf>
    <xf numFmtId="0" fontId="149" fillId="29" borderId="46" xfId="96" applyFont="1" applyFill="1" applyBorder="1" applyAlignment="1">
      <alignment horizontal="center" vertical="center" wrapText="1"/>
    </xf>
    <xf numFmtId="0" fontId="149" fillId="29" borderId="14" xfId="96" applyFont="1" applyFill="1" applyBorder="1" applyAlignment="1">
      <alignment horizontal="center" vertical="center" wrapText="1"/>
    </xf>
    <xf numFmtId="0" fontId="149" fillId="29" borderId="0" xfId="96" applyFont="1" applyFill="1" applyAlignment="1">
      <alignment horizontal="center" vertical="center" wrapText="1"/>
    </xf>
    <xf numFmtId="0" fontId="149" fillId="29" borderId="49" xfId="96" applyFont="1" applyFill="1" applyBorder="1" applyAlignment="1">
      <alignment horizontal="center" vertical="center" wrapText="1"/>
    </xf>
    <xf numFmtId="0" fontId="149" fillId="29" borderId="50" xfId="96" applyFont="1" applyFill="1" applyBorder="1" applyAlignment="1">
      <alignment horizontal="center" vertical="center" wrapText="1"/>
    </xf>
    <xf numFmtId="0" fontId="149" fillId="29" borderId="22" xfId="96" applyFont="1" applyFill="1" applyBorder="1" applyAlignment="1">
      <alignment horizontal="center" vertical="center" wrapText="1"/>
    </xf>
    <xf numFmtId="0" fontId="149" fillId="29" borderId="69" xfId="96" applyFont="1" applyFill="1" applyBorder="1" applyAlignment="1">
      <alignment horizontal="center" vertical="center" wrapText="1"/>
    </xf>
    <xf numFmtId="0" fontId="149" fillId="29" borderId="61" xfId="96" applyFont="1" applyFill="1" applyBorder="1" applyAlignment="1">
      <alignment horizontal="center" vertical="top" wrapText="1"/>
    </xf>
    <xf numFmtId="0" fontId="149" fillId="29" borderId="46" xfId="96" applyFont="1" applyFill="1" applyBorder="1" applyAlignment="1">
      <alignment horizontal="center" vertical="top" wrapText="1"/>
    </xf>
    <xf numFmtId="0" fontId="149" fillId="29" borderId="14" xfId="96" applyFont="1" applyFill="1" applyBorder="1" applyAlignment="1">
      <alignment horizontal="center" vertical="top" wrapText="1"/>
    </xf>
    <xf numFmtId="0" fontId="149" fillId="29" borderId="49" xfId="96" applyFont="1" applyFill="1" applyBorder="1" applyAlignment="1">
      <alignment horizontal="center" vertical="top" wrapText="1"/>
    </xf>
    <xf numFmtId="0" fontId="149" fillId="29" borderId="50" xfId="96" applyFont="1" applyFill="1" applyBorder="1" applyAlignment="1">
      <alignment horizontal="center" vertical="top" wrapText="1"/>
    </xf>
    <xf numFmtId="0" fontId="149" fillId="29" borderId="69" xfId="96" applyFont="1" applyFill="1" applyBorder="1" applyAlignment="1">
      <alignment horizontal="center" vertical="top" wrapText="1"/>
    </xf>
    <xf numFmtId="0" fontId="149" fillId="25" borderId="32" xfId="96" applyFont="1" applyFill="1" applyBorder="1" applyAlignment="1">
      <alignment horizontal="center" vertical="top" wrapText="1"/>
    </xf>
    <xf numFmtId="0" fontId="149" fillId="25" borderId="12" xfId="96" applyFont="1" applyFill="1" applyBorder="1" applyAlignment="1">
      <alignment horizontal="center" vertical="top" wrapText="1"/>
    </xf>
    <xf numFmtId="0" fontId="149" fillId="25" borderId="13" xfId="96" applyFont="1" applyFill="1" applyBorder="1" applyAlignment="1">
      <alignment horizontal="center" vertical="top" wrapText="1"/>
    </xf>
    <xf numFmtId="2" fontId="149" fillId="29" borderId="14" xfId="96" applyNumberFormat="1" applyFont="1" applyFill="1" applyBorder="1" applyAlignment="1">
      <alignment horizontal="center" vertical="center" wrapText="1"/>
    </xf>
    <xf numFmtId="2" fontId="149" fillId="29" borderId="0" xfId="96" applyNumberFormat="1" applyFont="1" applyFill="1" applyAlignment="1">
      <alignment horizontal="center" vertical="center" wrapText="1"/>
    </xf>
    <xf numFmtId="2" fontId="149" fillId="29" borderId="25" xfId="96" applyNumberFormat="1" applyFont="1" applyFill="1" applyBorder="1" applyAlignment="1">
      <alignment horizontal="center" vertical="center" wrapText="1"/>
    </xf>
    <xf numFmtId="2" fontId="149" fillId="29" borderId="50" xfId="96" applyNumberFormat="1" applyFont="1" applyFill="1" applyBorder="1" applyAlignment="1">
      <alignment horizontal="center" vertical="center" wrapText="1"/>
    </xf>
    <xf numFmtId="2" fontId="149" fillId="29" borderId="22" xfId="96" applyNumberFormat="1" applyFont="1" applyFill="1" applyBorder="1" applyAlignment="1">
      <alignment horizontal="center" vertical="center" wrapText="1"/>
    </xf>
    <xf numFmtId="2" fontId="149" fillId="29" borderId="55" xfId="96" applyNumberFormat="1" applyFont="1" applyFill="1" applyBorder="1" applyAlignment="1">
      <alignment horizontal="center" vertical="center" wrapText="1"/>
    </xf>
    <xf numFmtId="0" fontId="138" fillId="0" borderId="26" xfId="96" applyFont="1" applyBorder="1" applyAlignment="1">
      <alignment horizontal="left" vertical="top"/>
    </xf>
    <xf numFmtId="0" fontId="138" fillId="0" borderId="26" xfId="96" applyFont="1" applyBorder="1" applyAlignment="1">
      <alignment horizontal="left"/>
    </xf>
    <xf numFmtId="0" fontId="138" fillId="0" borderId="0" xfId="96" applyFont="1" applyAlignment="1">
      <alignment horizontal="center" wrapText="1"/>
    </xf>
    <xf numFmtId="0" fontId="120" fillId="0" borderId="42" xfId="0" applyFont="1" applyBorder="1" applyAlignment="1" applyProtection="1">
      <alignment horizontal="left" vertical="center"/>
      <protection locked="0"/>
    </xf>
    <xf numFmtId="0" fontId="121" fillId="0" borderId="45" xfId="0" applyFont="1" applyBorder="1" applyAlignment="1" applyProtection="1">
      <alignment vertical="center"/>
      <protection locked="0"/>
    </xf>
    <xf numFmtId="0" fontId="8" fillId="25" borderId="73" xfId="0" applyFont="1" applyFill="1" applyBorder="1" applyAlignment="1">
      <alignment horizontal="center" vertical="center"/>
    </xf>
    <xf numFmtId="0" fontId="8" fillId="25" borderId="45" xfId="0" applyFont="1" applyFill="1" applyBorder="1" applyAlignment="1">
      <alignment horizontal="center" vertical="center"/>
    </xf>
    <xf numFmtId="0" fontId="8" fillId="25" borderId="47" xfId="0" applyFont="1" applyFill="1" applyBorder="1" applyAlignment="1">
      <alignment horizontal="center" vertical="center"/>
    </xf>
    <xf numFmtId="0" fontId="8" fillId="0" borderId="23" xfId="0" applyFont="1" applyBorder="1" applyAlignment="1" applyProtection="1">
      <alignment horizontal="center" vertical="top" shrinkToFit="1"/>
      <protection locked="0"/>
    </xf>
    <xf numFmtId="0" fontId="8" fillId="0" borderId="18" xfId="0" applyFont="1" applyBorder="1" applyAlignment="1" applyProtection="1">
      <alignment horizontal="center" vertical="top" shrinkToFit="1"/>
      <protection locked="0"/>
    </xf>
    <xf numFmtId="0" fontId="16" fillId="0" borderId="14" xfId="0" applyFont="1" applyBorder="1" applyAlignment="1">
      <alignment horizontal="center"/>
    </xf>
    <xf numFmtId="0" fontId="16" fillId="0" borderId="25" xfId="0" applyFont="1" applyBorder="1" applyAlignment="1">
      <alignment horizontal="center"/>
    </xf>
    <xf numFmtId="0" fontId="28" fillId="0" borderId="0" xfId="0" applyFont="1" applyAlignment="1">
      <alignment horizontal="left" wrapText="1"/>
    </xf>
    <xf numFmtId="0" fontId="25" fillId="0" borderId="14" xfId="0" applyFont="1" applyBorder="1" applyAlignment="1">
      <alignment horizontal="center" vertical="center"/>
    </xf>
    <xf numFmtId="0" fontId="25" fillId="0" borderId="25" xfId="0" applyFont="1" applyBorder="1" applyAlignment="1">
      <alignment horizontal="center" vertical="center"/>
    </xf>
    <xf numFmtId="0" fontId="5" fillId="0" borderId="0" xfId="40" applyFont="1" applyAlignment="1" applyProtection="1">
      <alignment horizontal="center" wrapText="1"/>
      <protection locked="0"/>
    </xf>
    <xf numFmtId="0" fontId="79" fillId="0" borderId="20" xfId="40" applyFont="1" applyBorder="1" applyAlignment="1" applyProtection="1">
      <alignment horizontal="center" vertical="center"/>
      <protection locked="0"/>
    </xf>
    <xf numFmtId="0" fontId="79" fillId="0" borderId="28" xfId="40" applyFont="1" applyBorder="1" applyAlignment="1" applyProtection="1">
      <alignment horizontal="center" vertical="center"/>
      <protection locked="0"/>
    </xf>
    <xf numFmtId="0" fontId="121" fillId="0" borderId="47" xfId="0" applyFont="1" applyBorder="1" applyAlignment="1" applyProtection="1">
      <alignment vertical="center"/>
      <protection locked="0"/>
    </xf>
    <xf numFmtId="0" fontId="120" fillId="0" borderId="41" xfId="0" applyFont="1" applyBorder="1" applyAlignment="1" applyProtection="1">
      <alignment horizontal="left" vertical="center"/>
      <protection locked="0"/>
    </xf>
    <xf numFmtId="0" fontId="121" fillId="0" borderId="10" xfId="0" applyFont="1" applyBorder="1" applyAlignment="1" applyProtection="1">
      <alignment vertical="center"/>
      <protection locked="0"/>
    </xf>
    <xf numFmtId="0" fontId="121" fillId="0" borderId="21" xfId="0" applyFont="1" applyBorder="1" applyAlignment="1" applyProtection="1">
      <alignment vertical="center"/>
      <protection locked="0"/>
    </xf>
    <xf numFmtId="0" fontId="31" fillId="0" borderId="0" xfId="0" applyFont="1" applyAlignment="1">
      <alignment horizontal="center"/>
    </xf>
    <xf numFmtId="0" fontId="20" fillId="0" borderId="20" xfId="0" applyFont="1" applyBorder="1" applyAlignment="1" applyProtection="1">
      <alignment horizontal="center"/>
      <protection locked="0"/>
    </xf>
    <xf numFmtId="0" fontId="114" fillId="0" borderId="0" xfId="0" applyFont="1" applyAlignment="1">
      <alignment horizontal="center"/>
    </xf>
    <xf numFmtId="0" fontId="20" fillId="0" borderId="22" xfId="0" applyFont="1" applyBorder="1" applyAlignment="1" applyProtection="1">
      <alignment horizontal="center"/>
      <protection locked="0"/>
    </xf>
    <xf numFmtId="0" fontId="114" fillId="0" borderId="22" xfId="0" applyFont="1" applyBorder="1" applyAlignment="1">
      <alignment horizontal="center"/>
    </xf>
    <xf numFmtId="0" fontId="114" fillId="0" borderId="69" xfId="0" applyFont="1" applyBorder="1" applyAlignment="1">
      <alignment horizontal="center"/>
    </xf>
    <xf numFmtId="0" fontId="114" fillId="0" borderId="55" xfId="0" applyFont="1" applyBorder="1" applyAlignment="1">
      <alignment horizontal="center"/>
    </xf>
    <xf numFmtId="0" fontId="21" fillId="0" borderId="15" xfId="0" applyFont="1" applyBorder="1" applyAlignment="1">
      <alignment horizontal="center" vertical="center"/>
    </xf>
    <xf numFmtId="0" fontId="21" fillId="0" borderId="36" xfId="0" applyFont="1" applyBorder="1" applyAlignment="1">
      <alignment horizontal="center" vertical="center"/>
    </xf>
    <xf numFmtId="0" fontId="20" fillId="0" borderId="22" xfId="0" applyFont="1" applyBorder="1" applyAlignment="1">
      <alignment horizontal="center" vertical="center"/>
    </xf>
    <xf numFmtId="0" fontId="20" fillId="0" borderId="55" xfId="0" applyFont="1" applyBorder="1" applyAlignment="1">
      <alignment horizontal="center" vertical="center"/>
    </xf>
    <xf numFmtId="0" fontId="20" fillId="0" borderId="28" xfId="0" applyFont="1" applyBorder="1" applyAlignment="1">
      <alignment horizontal="center" vertical="center"/>
    </xf>
    <xf numFmtId="0" fontId="20" fillId="0" borderId="69" xfId="0" applyFont="1" applyBorder="1" applyAlignment="1">
      <alignment horizontal="center" vertical="center"/>
    </xf>
    <xf numFmtId="0" fontId="21" fillId="0" borderId="33" xfId="0" applyFont="1" applyBorder="1" applyAlignment="1">
      <alignment horizontal="center" vertical="center"/>
    </xf>
    <xf numFmtId="0" fontId="41" fillId="0" borderId="0" xfId="0" applyFont="1" applyAlignment="1">
      <alignment horizontal="center" vertical="center"/>
    </xf>
    <xf numFmtId="0" fontId="120" fillId="0" borderId="45" xfId="0" applyFont="1" applyBorder="1" applyAlignment="1" applyProtection="1">
      <alignment horizontal="left" vertical="center"/>
      <protection locked="0"/>
    </xf>
    <xf numFmtId="0" fontId="120" fillId="0" borderId="44" xfId="0" applyFont="1" applyBorder="1" applyAlignment="1" applyProtection="1">
      <alignment horizontal="left" vertical="center"/>
      <protection locked="0"/>
    </xf>
    <xf numFmtId="0" fontId="21" fillId="0" borderId="20" xfId="0" applyFont="1" applyBorder="1" applyAlignment="1">
      <alignment horizontal="center" vertical="center"/>
    </xf>
    <xf numFmtId="0" fontId="21" fillId="0" borderId="10" xfId="0" applyFont="1" applyBorder="1" applyAlignment="1">
      <alignment horizontal="center" vertical="center"/>
    </xf>
    <xf numFmtId="0" fontId="21" fillId="0" borderId="0" xfId="0" applyFont="1" applyAlignment="1">
      <alignment horizontal="center" vertical="center"/>
    </xf>
    <xf numFmtId="0" fontId="21" fillId="0" borderId="25" xfId="0" applyFont="1" applyBorder="1" applyAlignment="1">
      <alignment horizontal="center" vertical="center"/>
    </xf>
    <xf numFmtId="0" fontId="21" fillId="0" borderId="41" xfId="0" applyFont="1" applyBorder="1" applyAlignment="1">
      <alignment horizontal="center" vertical="center"/>
    </xf>
    <xf numFmtId="0" fontId="37" fillId="0" borderId="0" xfId="0" applyFont="1" applyAlignment="1" applyProtection="1">
      <alignment horizontal="right" vertical="center"/>
      <protection locked="0"/>
    </xf>
    <xf numFmtId="0" fontId="0" fillId="0" borderId="0" xfId="0" applyAlignment="1">
      <alignment vertical="center"/>
    </xf>
    <xf numFmtId="0" fontId="12" fillId="0" borderId="42" xfId="0" applyFont="1" applyBorder="1" applyAlignment="1" applyProtection="1">
      <alignment horizontal="center"/>
      <protection locked="0"/>
    </xf>
    <xf numFmtId="0" fontId="12" fillId="0" borderId="44" xfId="0" applyFont="1" applyBorder="1" applyAlignment="1" applyProtection="1">
      <alignment horizontal="center"/>
      <protection locked="0"/>
    </xf>
    <xf numFmtId="0" fontId="12" fillId="0" borderId="73" xfId="0" applyFont="1" applyBorder="1" applyAlignment="1">
      <alignment horizontal="center"/>
    </xf>
    <xf numFmtId="0" fontId="12" fillId="0" borderId="44" xfId="0" applyFont="1" applyBorder="1" applyAlignment="1">
      <alignment horizontal="center"/>
    </xf>
    <xf numFmtId="0" fontId="120" fillId="0" borderId="38" xfId="0" applyFont="1" applyBorder="1" applyAlignment="1" applyProtection="1">
      <alignment horizontal="center" vertical="center"/>
      <protection locked="0"/>
    </xf>
    <xf numFmtId="0" fontId="120" fillId="0" borderId="65" xfId="0" applyFont="1" applyBorder="1" applyAlignment="1" applyProtection="1">
      <alignment horizontal="center" vertical="center"/>
      <protection locked="0"/>
    </xf>
    <xf numFmtId="0" fontId="16" fillId="0" borderId="15" xfId="0" applyFont="1" applyBorder="1" applyAlignment="1">
      <alignment horizontal="center" vertical="center"/>
    </xf>
    <xf numFmtId="0" fontId="16" fillId="0" borderId="34" xfId="0" applyFont="1" applyBorder="1" applyAlignment="1">
      <alignment horizontal="center" vertical="center"/>
    </xf>
    <xf numFmtId="0" fontId="16" fillId="0" borderId="0" xfId="0" applyFont="1" applyAlignment="1">
      <alignment horizontal="center" vertical="center"/>
    </xf>
    <xf numFmtId="0" fontId="16" fillId="0" borderId="25" xfId="0" applyFont="1" applyBorder="1" applyAlignment="1">
      <alignment horizontal="center" vertical="center"/>
    </xf>
    <xf numFmtId="0" fontId="25" fillId="0" borderId="0" xfId="0" applyFont="1" applyAlignment="1">
      <alignment horizontal="center" vertical="center"/>
    </xf>
    <xf numFmtId="0" fontId="25" fillId="0" borderId="0" xfId="0" quotePrefix="1" applyFont="1" applyAlignment="1">
      <alignment horizontal="center" vertical="center"/>
    </xf>
    <xf numFmtId="0" fontId="25" fillId="0" borderId="25" xfId="0" quotePrefix="1" applyFont="1" applyBorder="1" applyAlignment="1">
      <alignment horizontal="center" vertical="center"/>
    </xf>
    <xf numFmtId="0" fontId="48" fillId="0" borderId="22" xfId="0" applyFont="1" applyBorder="1" applyAlignment="1">
      <alignment horizontal="right" vertical="center"/>
    </xf>
    <xf numFmtId="0" fontId="9" fillId="0" borderId="0" xfId="0" applyFont="1" applyAlignment="1">
      <alignment horizontal="center"/>
    </xf>
    <xf numFmtId="0" fontId="38" fillId="0" borderId="0" xfId="0" applyFont="1" applyAlignment="1">
      <alignment horizontal="left" wrapText="1"/>
    </xf>
    <xf numFmtId="0" fontId="25" fillId="0" borderId="38" xfId="0" applyFont="1" applyBorder="1" applyAlignment="1">
      <alignment horizontal="center"/>
    </xf>
    <xf numFmtId="0" fontId="25" fillId="0" borderId="70" xfId="0" applyFont="1" applyBorder="1" applyAlignment="1">
      <alignment horizontal="center"/>
    </xf>
    <xf numFmtId="0" fontId="21" fillId="0" borderId="49" xfId="0" applyFont="1" applyBorder="1" applyAlignment="1">
      <alignment horizontal="center" vertical="center"/>
    </xf>
    <xf numFmtId="0" fontId="7" fillId="29" borderId="41" xfId="0" applyFont="1" applyFill="1" applyBorder="1" applyAlignment="1">
      <alignment horizontal="left" vertical="center"/>
    </xf>
    <xf numFmtId="0" fontId="7" fillId="29" borderId="10" xfId="0" applyFont="1" applyFill="1" applyBorder="1" applyAlignment="1">
      <alignment horizontal="left" vertical="center"/>
    </xf>
    <xf numFmtId="0" fontId="7" fillId="29" borderId="46" xfId="0" applyFont="1" applyFill="1" applyBorder="1" applyAlignment="1">
      <alignment horizontal="left" vertical="center"/>
    </xf>
    <xf numFmtId="0" fontId="25" fillId="0" borderId="0" xfId="0" quotePrefix="1" applyFont="1" applyAlignment="1">
      <alignment horizontal="center" vertical="center" wrapText="1"/>
    </xf>
    <xf numFmtId="0" fontId="25" fillId="0" borderId="25" xfId="0" quotePrefix="1" applyFont="1" applyBorder="1" applyAlignment="1">
      <alignment horizontal="center" vertical="center" wrapText="1"/>
    </xf>
    <xf numFmtId="0" fontId="27" fillId="0" borderId="33" xfId="0" applyFont="1" applyBorder="1" applyAlignment="1">
      <alignment horizontal="center" vertical="center"/>
    </xf>
    <xf numFmtId="0" fontId="27" fillId="0" borderId="36" xfId="0" applyFont="1" applyBorder="1" applyAlignment="1">
      <alignment horizontal="center" vertical="center"/>
    </xf>
    <xf numFmtId="0" fontId="15" fillId="0" borderId="0" xfId="0" applyFont="1" applyAlignment="1">
      <alignment horizontal="center"/>
    </xf>
    <xf numFmtId="0" fontId="21" fillId="0" borderId="21" xfId="0" applyFont="1" applyBorder="1" applyAlignment="1">
      <alignment horizontal="center" vertical="center"/>
    </xf>
    <xf numFmtId="0" fontId="21" fillId="0" borderId="46" xfId="0" applyFont="1" applyBorder="1" applyAlignment="1">
      <alignment horizontal="center" vertical="center"/>
    </xf>
    <xf numFmtId="0" fontId="27" fillId="0" borderId="34" xfId="0" applyFont="1" applyBorder="1" applyAlignment="1">
      <alignment horizontal="center" vertical="center"/>
    </xf>
    <xf numFmtId="0" fontId="8" fillId="0" borderId="50" xfId="0" applyFont="1" applyBorder="1" applyAlignment="1" applyProtection="1">
      <alignment horizontal="center" vertical="center"/>
      <protection locked="0"/>
    </xf>
    <xf numFmtId="0" fontId="114" fillId="0" borderId="22" xfId="0" applyFont="1" applyBorder="1" applyAlignment="1">
      <alignment horizontal="center" vertical="center"/>
    </xf>
    <xf numFmtId="0" fontId="8" fillId="0" borderId="22" xfId="0" applyFont="1" applyBorder="1" applyAlignment="1" applyProtection="1">
      <alignment horizontal="center" vertical="center"/>
      <protection locked="0"/>
    </xf>
    <xf numFmtId="0" fontId="0" fillId="0" borderId="22" xfId="0" applyBorder="1" applyAlignment="1">
      <alignment horizontal="center" vertical="center"/>
    </xf>
    <xf numFmtId="0" fontId="0" fillId="0" borderId="55" xfId="0" applyBorder="1" applyAlignment="1">
      <alignment horizontal="center" vertical="center"/>
    </xf>
    <xf numFmtId="0" fontId="33" fillId="0" borderId="10" xfId="42" applyFont="1" applyBorder="1" applyAlignment="1">
      <alignment horizontal="center" vertical="center"/>
    </xf>
    <xf numFmtId="0" fontId="33" fillId="0" borderId="21" xfId="42" applyFont="1" applyBorder="1" applyAlignment="1">
      <alignment horizontal="center" vertical="center"/>
    </xf>
    <xf numFmtId="0" fontId="11" fillId="0" borderId="28" xfId="42" applyFont="1" applyBorder="1" applyAlignment="1">
      <alignment horizontal="center" vertical="center"/>
    </xf>
    <xf numFmtId="0" fontId="11" fillId="0" borderId="55" xfId="42" applyFont="1" applyBorder="1" applyAlignment="1">
      <alignment horizontal="center" vertical="center"/>
    </xf>
    <xf numFmtId="0" fontId="11" fillId="0" borderId="22" xfId="42" applyFont="1" applyBorder="1" applyAlignment="1">
      <alignment horizontal="center" vertical="center"/>
    </xf>
    <xf numFmtId="0" fontId="11" fillId="0" borderId="69" xfId="42" applyFont="1" applyBorder="1" applyAlignment="1">
      <alignment horizontal="center" vertical="center"/>
    </xf>
    <xf numFmtId="0" fontId="33" fillId="0" borderId="41" xfId="42" applyFont="1" applyBorder="1" applyAlignment="1">
      <alignment horizontal="center" vertical="center"/>
    </xf>
    <xf numFmtId="0" fontId="120" fillId="0" borderId="42" xfId="42" applyFont="1" applyBorder="1" applyAlignment="1" applyProtection="1">
      <alignment vertical="center"/>
      <protection locked="0"/>
    </xf>
    <xf numFmtId="0" fontId="121" fillId="0" borderId="45" xfId="38" applyFont="1" applyBorder="1" applyAlignment="1" applyProtection="1">
      <alignment vertical="center"/>
      <protection locked="0"/>
    </xf>
    <xf numFmtId="0" fontId="121" fillId="0" borderId="44" xfId="38" applyFont="1" applyBorder="1" applyAlignment="1" applyProtection="1">
      <alignment vertical="center"/>
      <protection locked="0"/>
    </xf>
    <xf numFmtId="0" fontId="121" fillId="0" borderId="22" xfId="38" applyFont="1" applyBorder="1" applyAlignment="1" applyProtection="1">
      <alignment horizontal="center" vertical="center"/>
      <protection locked="0"/>
    </xf>
    <xf numFmtId="0" fontId="121" fillId="0" borderId="69" xfId="38" applyFont="1" applyBorder="1" applyAlignment="1" applyProtection="1">
      <alignment horizontal="center" vertical="center"/>
      <protection locked="0"/>
    </xf>
    <xf numFmtId="0" fontId="0" fillId="0" borderId="0" xfId="0" applyAlignment="1">
      <alignment horizontal="center"/>
    </xf>
    <xf numFmtId="0" fontId="0" fillId="0" borderId="25" xfId="0" applyBorder="1" applyAlignment="1">
      <alignment horizontal="center"/>
    </xf>
    <xf numFmtId="0" fontId="33" fillId="0" borderId="61" xfId="42" applyFont="1" applyBorder="1" applyAlignment="1">
      <alignment horizontal="center" vertical="center"/>
    </xf>
    <xf numFmtId="0" fontId="33" fillId="0" borderId="46" xfId="42" applyFont="1" applyBorder="1" applyAlignment="1">
      <alignment horizontal="center" vertical="center"/>
    </xf>
    <xf numFmtId="0" fontId="20" fillId="0" borderId="0" xfId="0" applyFont="1" applyAlignment="1" applyProtection="1">
      <alignment horizontal="center"/>
      <protection locked="0"/>
    </xf>
    <xf numFmtId="0" fontId="114" fillId="0" borderId="25" xfId="0" applyFont="1" applyBorder="1" applyAlignment="1">
      <alignment horizontal="center"/>
    </xf>
    <xf numFmtId="0" fontId="16" fillId="0" borderId="0" xfId="42" applyFont="1" applyAlignment="1">
      <alignment horizontal="center" vertical="top"/>
    </xf>
    <xf numFmtId="0" fontId="16" fillId="0" borderId="25" xfId="42" applyFont="1" applyBorder="1" applyAlignment="1">
      <alignment horizontal="center" vertical="top"/>
    </xf>
    <xf numFmtId="0" fontId="25" fillId="0" borderId="0" xfId="38" applyFont="1" applyAlignment="1">
      <alignment horizontal="center"/>
    </xf>
    <xf numFmtId="0" fontId="20" fillId="0" borderId="14" xfId="0" applyFont="1" applyBorder="1" applyAlignment="1" applyProtection="1">
      <alignment horizontal="center"/>
      <protection locked="0"/>
    </xf>
    <xf numFmtId="0" fontId="11" fillId="0" borderId="0" xfId="42" applyFont="1" applyAlignment="1">
      <alignment vertical="top"/>
    </xf>
    <xf numFmtId="0" fontId="9" fillId="0" borderId="0" xfId="38" applyFont="1" applyAlignment="1">
      <alignment vertical="top"/>
    </xf>
    <xf numFmtId="0" fontId="9" fillId="0" borderId="49" xfId="38" applyFont="1" applyBorder="1" applyAlignment="1">
      <alignment vertical="top"/>
    </xf>
    <xf numFmtId="0" fontId="120" fillId="0" borderId="38" xfId="38" applyFont="1" applyBorder="1" applyAlignment="1" applyProtection="1">
      <alignment horizontal="center" vertical="center"/>
      <protection locked="0"/>
    </xf>
    <xf numFmtId="0" fontId="121" fillId="0" borderId="38" xfId="38" applyFont="1" applyBorder="1" applyAlignment="1" applyProtection="1">
      <alignment horizontal="center" vertical="center"/>
      <protection locked="0"/>
    </xf>
    <xf numFmtId="0" fontId="121" fillId="0" borderId="70" xfId="38" applyFont="1" applyBorder="1" applyAlignment="1" applyProtection="1">
      <alignment horizontal="center" vertical="center"/>
      <protection locked="0"/>
    </xf>
    <xf numFmtId="0" fontId="7" fillId="0" borderId="0" xfId="42" applyFont="1" applyAlignment="1" applyProtection="1">
      <alignment horizontal="left" vertical="center"/>
      <protection locked="0"/>
    </xf>
    <xf numFmtId="0" fontId="5" fillId="0" borderId="0" xfId="39" applyAlignment="1" applyProtection="1">
      <alignment vertical="center"/>
      <protection locked="0"/>
    </xf>
    <xf numFmtId="0" fontId="8" fillId="0" borderId="42" xfId="42" applyFont="1" applyBorder="1" applyAlignment="1" applyProtection="1">
      <alignment horizontal="left" vertical="center"/>
      <protection locked="0"/>
    </xf>
    <xf numFmtId="0" fontId="9" fillId="0" borderId="45" xfId="39" applyFont="1" applyBorder="1" applyAlignment="1" applyProtection="1">
      <alignment vertical="center"/>
      <protection locked="0"/>
    </xf>
    <xf numFmtId="0" fontId="9" fillId="0" borderId="44" xfId="39" applyFont="1" applyBorder="1" applyAlignment="1" applyProtection="1">
      <alignment vertical="center"/>
      <protection locked="0"/>
    </xf>
    <xf numFmtId="0" fontId="42" fillId="0" borderId="25" xfId="39" applyFont="1" applyBorder="1" applyAlignment="1">
      <alignment horizontal="center" vertical="center"/>
    </xf>
    <xf numFmtId="0" fontId="45" fillId="0" borderId="25" xfId="39" applyFont="1" applyBorder="1" applyAlignment="1">
      <alignment horizontal="center" vertical="center"/>
    </xf>
    <xf numFmtId="0" fontId="9" fillId="0" borderId="42" xfId="42" applyFont="1" applyBorder="1" applyAlignment="1" applyProtection="1">
      <alignment horizontal="left" vertical="center"/>
      <protection locked="0"/>
    </xf>
    <xf numFmtId="0" fontId="9" fillId="0" borderId="45" xfId="39" applyFont="1" applyBorder="1" applyAlignment="1">
      <alignment vertical="center"/>
    </xf>
    <xf numFmtId="0" fontId="9" fillId="0" borderId="44" xfId="39" applyFont="1" applyBorder="1" applyAlignment="1">
      <alignment vertical="center"/>
    </xf>
    <xf numFmtId="0" fontId="43" fillId="0" borderId="0" xfId="39" applyFont="1" applyAlignment="1">
      <alignment horizontal="center"/>
    </xf>
    <xf numFmtId="0" fontId="44" fillId="0" borderId="0" xfId="39" applyFont="1" applyAlignment="1">
      <alignment horizontal="center"/>
    </xf>
    <xf numFmtId="49" fontId="9" fillId="0" borderId="0" xfId="95" quotePrefix="1" applyNumberFormat="1" applyFont="1" applyFill="1" applyBorder="1" applyAlignment="1" applyProtection="1">
      <alignment horizontal="left" vertical="center" wrapText="1"/>
    </xf>
    <xf numFmtId="0" fontId="25" fillId="0" borderId="0" xfId="42" applyFont="1" applyAlignment="1">
      <alignment horizontal="center"/>
    </xf>
    <xf numFmtId="0" fontId="20" fillId="0" borderId="0" xfId="39" applyFont="1" applyAlignment="1">
      <alignment horizontal="left" vertical="center"/>
    </xf>
    <xf numFmtId="0" fontId="47" fillId="0" borderId="0" xfId="39" applyFont="1" applyAlignment="1">
      <alignment vertical="center"/>
    </xf>
    <xf numFmtId="0" fontId="47" fillId="0" borderId="49" xfId="39" applyFont="1" applyBorder="1" applyAlignment="1">
      <alignment vertical="center"/>
    </xf>
    <xf numFmtId="0" fontId="27" fillId="0" borderId="41" xfId="39" applyFont="1" applyBorder="1" applyAlignment="1">
      <alignment horizontal="center"/>
    </xf>
    <xf numFmtId="0" fontId="27" fillId="0" borderId="21" xfId="39" applyFont="1" applyBorder="1" applyAlignment="1">
      <alignment horizontal="center"/>
    </xf>
    <xf numFmtId="0" fontId="27" fillId="0" borderId="46" xfId="39" applyFont="1" applyBorder="1" applyAlignment="1">
      <alignment horizontal="center"/>
    </xf>
    <xf numFmtId="0" fontId="8" fillId="0" borderId="28" xfId="42" applyFont="1" applyBorder="1" applyAlignment="1">
      <alignment horizontal="center" vertical="center"/>
    </xf>
    <xf numFmtId="0" fontId="8" fillId="0" borderId="22" xfId="42" applyFont="1" applyBorder="1" applyAlignment="1">
      <alignment horizontal="center" vertical="center"/>
    </xf>
    <xf numFmtId="0" fontId="8" fillId="0" borderId="69" xfId="42" applyFont="1" applyBorder="1" applyAlignment="1">
      <alignment horizontal="center" vertical="center"/>
    </xf>
    <xf numFmtId="0" fontId="16" fillId="0" borderId="0" xfId="42" applyFont="1" applyAlignment="1">
      <alignment horizontal="center"/>
    </xf>
    <xf numFmtId="0" fontId="50" fillId="0" borderId="0" xfId="39" applyFont="1"/>
    <xf numFmtId="0" fontId="52" fillId="0" borderId="0" xfId="39" applyFont="1"/>
    <xf numFmtId="0" fontId="25" fillId="0" borderId="0" xfId="42" applyFont="1" applyAlignment="1">
      <alignment horizontal="center" vertical="top"/>
    </xf>
    <xf numFmtId="0" fontId="52" fillId="0" borderId="0" xfId="39" applyFont="1" applyAlignment="1">
      <alignment horizontal="center"/>
    </xf>
    <xf numFmtId="0" fontId="49" fillId="0" borderId="0" xfId="0" applyFont="1" applyAlignment="1" applyProtection="1">
      <alignment horizontal="left" vertical="center"/>
      <protection locked="0"/>
    </xf>
    <xf numFmtId="0" fontId="7" fillId="0" borderId="55" xfId="42" applyFont="1" applyBorder="1" applyAlignment="1" applyProtection="1">
      <alignment horizontal="left" vertical="center"/>
      <protection locked="0"/>
    </xf>
    <xf numFmtId="0" fontId="5" fillId="0" borderId="18" xfId="39" applyBorder="1" applyAlignment="1">
      <alignment vertical="center"/>
    </xf>
    <xf numFmtId="0" fontId="5" fillId="0" borderId="37" xfId="39" applyBorder="1" applyAlignment="1">
      <alignment vertical="center"/>
    </xf>
    <xf numFmtId="0" fontId="27" fillId="0" borderId="20" xfId="42" applyFont="1" applyBorder="1" applyAlignment="1">
      <alignment horizontal="center" vertical="center"/>
    </xf>
    <xf numFmtId="0" fontId="27" fillId="0" borderId="0" xfId="42" applyFont="1" applyAlignment="1">
      <alignment horizontal="center" vertical="center"/>
    </xf>
    <xf numFmtId="0" fontId="27" fillId="0" borderId="25" xfId="42" applyFont="1" applyBorder="1" applyAlignment="1">
      <alignment horizontal="center" vertical="center"/>
    </xf>
    <xf numFmtId="0" fontId="27" fillId="0" borderId="49" xfId="42" applyFont="1" applyBorder="1" applyAlignment="1">
      <alignment horizontal="center" vertical="center"/>
    </xf>
    <xf numFmtId="0" fontId="20" fillId="24" borderId="12" xfId="39" applyFont="1" applyFill="1" applyBorder="1" applyAlignment="1">
      <alignment horizontal="left" vertical="center" textRotation="89" wrapText="1"/>
    </xf>
    <xf numFmtId="0" fontId="32" fillId="0" borderId="12" xfId="0" applyFont="1" applyBorder="1" applyAlignment="1">
      <alignment horizontal="left" vertical="center" textRotation="89" wrapText="1"/>
    </xf>
    <xf numFmtId="0" fontId="32" fillId="0" borderId="31" xfId="0" applyFont="1" applyBorder="1" applyAlignment="1">
      <alignment horizontal="left" vertical="center" textRotation="89" wrapText="1"/>
    </xf>
    <xf numFmtId="0" fontId="54" fillId="0" borderId="0" xfId="42" applyFont="1" applyAlignment="1">
      <alignment horizontal="left" vertical="center" wrapText="1"/>
    </xf>
    <xf numFmtId="0" fontId="55" fillId="0" borderId="0" xfId="39" applyFont="1" applyAlignment="1">
      <alignment vertical="center" wrapText="1"/>
    </xf>
    <xf numFmtId="0" fontId="20" fillId="24" borderId="12" xfId="39" applyFont="1" applyFill="1" applyBorder="1" applyAlignment="1">
      <alignment horizontal="left" vertical="center" textRotation="90" wrapText="1"/>
    </xf>
    <xf numFmtId="0" fontId="32" fillId="0" borderId="12" xfId="0" applyFont="1" applyBorder="1" applyAlignment="1">
      <alignment horizontal="left" vertical="center" textRotation="90" wrapText="1"/>
    </xf>
    <xf numFmtId="0" fontId="32" fillId="0" borderId="13" xfId="0" applyFont="1" applyBorder="1" applyAlignment="1">
      <alignment horizontal="left" vertical="center" textRotation="90" wrapText="1"/>
    </xf>
    <xf numFmtId="0" fontId="86" fillId="24" borderId="11" xfId="39" applyFont="1" applyFill="1" applyBorder="1" applyAlignment="1">
      <alignment horizontal="left" vertical="center" wrapText="1"/>
    </xf>
    <xf numFmtId="0" fontId="19" fillId="0" borderId="38" xfId="39" applyFont="1" applyBorder="1" applyAlignment="1" applyProtection="1">
      <alignment horizontal="center"/>
      <protection locked="0"/>
    </xf>
    <xf numFmtId="0" fontId="19" fillId="0" borderId="70" xfId="39" applyFont="1" applyBorder="1" applyAlignment="1" applyProtection="1">
      <alignment horizontal="center"/>
      <protection locked="0"/>
    </xf>
    <xf numFmtId="0" fontId="19" fillId="0" borderId="22" xfId="39" applyFont="1" applyBorder="1" applyAlignment="1" applyProtection="1">
      <alignment horizontal="center" vertical="center"/>
      <protection locked="0"/>
    </xf>
    <xf numFmtId="0" fontId="19" fillId="0" borderId="45" xfId="39" applyFont="1" applyBorder="1" applyAlignment="1" applyProtection="1">
      <alignment horizontal="center" vertical="center"/>
      <protection locked="0"/>
    </xf>
    <xf numFmtId="0" fontId="19" fillId="0" borderId="44" xfId="39" applyFont="1" applyBorder="1" applyAlignment="1" applyProtection="1">
      <alignment horizontal="center" vertical="center"/>
      <protection locked="0"/>
    </xf>
    <xf numFmtId="0" fontId="20" fillId="0" borderId="26" xfId="42" applyFont="1" applyBorder="1" applyAlignment="1" applyProtection="1">
      <alignment horizontal="left" vertical="center"/>
      <protection locked="0"/>
    </xf>
    <xf numFmtId="0" fontId="19" fillId="0" borderId="26" xfId="39" applyFont="1" applyBorder="1" applyAlignment="1" applyProtection="1">
      <alignment vertical="center"/>
      <protection locked="0"/>
    </xf>
    <xf numFmtId="0" fontId="19" fillId="0" borderId="23" xfId="39" applyFont="1" applyBorder="1" applyAlignment="1" applyProtection="1">
      <alignment vertical="center"/>
      <protection locked="0"/>
    </xf>
    <xf numFmtId="0" fontId="19" fillId="0" borderId="18" xfId="39" applyFont="1" applyBorder="1" applyAlignment="1" applyProtection="1">
      <alignment vertical="center"/>
      <protection locked="0"/>
    </xf>
    <xf numFmtId="0" fontId="19" fillId="0" borderId="11" xfId="39" applyFont="1" applyBorder="1" applyAlignment="1" applyProtection="1">
      <alignment vertical="center"/>
      <protection locked="0"/>
    </xf>
    <xf numFmtId="0" fontId="19" fillId="0" borderId="40" xfId="39" applyFont="1" applyBorder="1" applyAlignment="1" applyProtection="1">
      <alignment vertical="center"/>
      <protection locked="0"/>
    </xf>
    <xf numFmtId="0" fontId="26" fillId="0" borderId="0" xfId="42" applyFont="1" applyAlignment="1">
      <alignment horizontal="center" vertical="center"/>
    </xf>
    <xf numFmtId="0" fontId="26" fillId="0" borderId="25" xfId="42" applyFont="1" applyBorder="1" applyAlignment="1">
      <alignment horizontal="center" vertical="center"/>
    </xf>
    <xf numFmtId="0" fontId="19" fillId="0" borderId="26" xfId="39" applyFont="1" applyBorder="1" applyAlignment="1" applyProtection="1">
      <alignment horizontal="center" vertical="center"/>
      <protection locked="0"/>
    </xf>
    <xf numFmtId="0" fontId="25" fillId="0" borderId="0" xfId="42" applyFont="1" applyAlignment="1">
      <alignment horizontal="center" vertical="center"/>
    </xf>
    <xf numFmtId="0" fontId="25" fillId="0" borderId="25" xfId="42" applyFont="1" applyBorder="1" applyAlignment="1">
      <alignment horizontal="center" vertical="center"/>
    </xf>
    <xf numFmtId="0" fontId="19" fillId="0" borderId="22" xfId="39" applyFont="1" applyBorder="1" applyAlignment="1" applyProtection="1">
      <alignment horizontal="center"/>
      <protection locked="0"/>
    </xf>
    <xf numFmtId="0" fontId="19" fillId="0" borderId="69" xfId="39" applyFont="1" applyBorder="1" applyAlignment="1" applyProtection="1">
      <alignment horizontal="center"/>
      <protection locked="0"/>
    </xf>
    <xf numFmtId="0" fontId="15" fillId="0" borderId="0" xfId="42" applyFont="1" applyAlignment="1">
      <alignment horizontal="center" vertical="center"/>
    </xf>
    <xf numFmtId="0" fontId="15" fillId="0" borderId="25" xfId="42" applyFont="1" applyBorder="1" applyAlignment="1">
      <alignment horizontal="center" vertical="center"/>
    </xf>
    <xf numFmtId="0" fontId="19" fillId="0" borderId="45" xfId="39" applyFont="1" applyBorder="1" applyAlignment="1">
      <alignment horizontal="left" vertical="center"/>
    </xf>
    <xf numFmtId="0" fontId="19" fillId="0" borderId="22" xfId="39" applyFont="1" applyBorder="1" applyAlignment="1">
      <alignment horizontal="left" vertical="center"/>
    </xf>
    <xf numFmtId="0" fontId="19" fillId="0" borderId="44" xfId="39" applyFont="1" applyBorder="1" applyAlignment="1">
      <alignment horizontal="left" vertical="center"/>
    </xf>
    <xf numFmtId="0" fontId="26" fillId="0" borderId="58" xfId="42" applyFont="1" applyBorder="1" applyAlignment="1">
      <alignment horizontal="center" vertical="top"/>
    </xf>
    <xf numFmtId="0" fontId="26" fillId="0" borderId="12" xfId="42" applyFont="1" applyBorder="1" applyAlignment="1">
      <alignment horizontal="center" vertical="top"/>
    </xf>
    <xf numFmtId="0" fontId="26" fillId="0" borderId="14" xfId="42" applyFont="1" applyBorder="1" applyAlignment="1">
      <alignment horizontal="center" vertical="top"/>
    </xf>
    <xf numFmtId="0" fontId="26" fillId="0" borderId="50" xfId="42" applyFont="1" applyBorder="1" applyAlignment="1">
      <alignment horizontal="center" vertical="top"/>
    </xf>
    <xf numFmtId="0" fontId="11" fillId="0" borderId="42" xfId="39" applyFont="1" applyBorder="1" applyAlignment="1">
      <alignment vertical="top" wrapText="1"/>
    </xf>
    <xf numFmtId="0" fontId="8" fillId="0" borderId="45" xfId="0" applyFont="1" applyBorder="1"/>
    <xf numFmtId="0" fontId="8" fillId="0" borderId="44" xfId="0" applyFont="1" applyBorder="1"/>
    <xf numFmtId="0" fontId="13" fillId="0" borderId="18" xfId="39" applyFont="1" applyBorder="1" applyAlignment="1" applyProtection="1">
      <alignment horizontal="left" vertical="center"/>
      <protection locked="0"/>
    </xf>
    <xf numFmtId="0" fontId="13" fillId="0" borderId="23" xfId="39" applyFont="1" applyBorder="1" applyAlignment="1" applyProtection="1">
      <alignment horizontal="left" vertical="center"/>
      <protection locked="0"/>
    </xf>
    <xf numFmtId="0" fontId="11" fillId="0" borderId="20" xfId="39" applyFont="1" applyBorder="1" applyAlignment="1" applyProtection="1">
      <alignment horizontal="center" vertical="center"/>
      <protection locked="0"/>
    </xf>
    <xf numFmtId="0" fontId="11" fillId="0" borderId="18" xfId="39" applyFont="1" applyBorder="1" applyAlignment="1" applyProtection="1">
      <alignment horizontal="center" vertical="center"/>
      <protection locked="0"/>
    </xf>
    <xf numFmtId="0" fontId="11" fillId="0" borderId="11" xfId="39" applyFont="1" applyBorder="1" applyAlignment="1" applyProtection="1">
      <alignment horizontal="center" vertical="center"/>
      <protection locked="0"/>
    </xf>
    <xf numFmtId="0" fontId="7" fillId="0" borderId="0" xfId="39" applyFont="1" applyAlignment="1" applyProtection="1">
      <alignment vertical="center"/>
      <protection locked="0"/>
    </xf>
    <xf numFmtId="0" fontId="9" fillId="0" borderId="0" xfId="39" applyFont="1" applyAlignment="1" applyProtection="1">
      <alignment vertical="center"/>
      <protection locked="0"/>
    </xf>
    <xf numFmtId="0" fontId="13" fillId="0" borderId="42" xfId="39" applyFont="1" applyBorder="1" applyAlignment="1" applyProtection="1">
      <alignment horizontal="center"/>
      <protection locked="0"/>
    </xf>
    <xf numFmtId="0" fontId="13" fillId="0" borderId="45" xfId="39" applyFont="1" applyBorder="1" applyAlignment="1" applyProtection="1">
      <alignment horizontal="center"/>
      <protection locked="0"/>
    </xf>
    <xf numFmtId="0" fontId="13" fillId="0" borderId="44" xfId="39" applyFont="1" applyBorder="1" applyAlignment="1" applyProtection="1">
      <alignment horizontal="center"/>
      <protection locked="0"/>
    </xf>
    <xf numFmtId="0" fontId="11" fillId="0" borderId="28" xfId="39" applyFont="1" applyBorder="1" applyAlignment="1" applyProtection="1">
      <alignment vertical="center"/>
      <protection locked="0"/>
    </xf>
    <xf numFmtId="0" fontId="13" fillId="0" borderId="22" xfId="39" applyFont="1" applyBorder="1" applyProtection="1">
      <protection locked="0"/>
    </xf>
    <xf numFmtId="0" fontId="13" fillId="0" borderId="69" xfId="39" applyFont="1" applyBorder="1" applyProtection="1">
      <protection locked="0"/>
    </xf>
    <xf numFmtId="0" fontId="26" fillId="0" borderId="13" xfId="42" applyFont="1" applyBorder="1" applyAlignment="1">
      <alignment horizontal="center" vertical="top"/>
    </xf>
    <xf numFmtId="0" fontId="11" fillId="0" borderId="45" xfId="39" applyFont="1" applyBorder="1" applyAlignment="1">
      <alignment vertical="top" wrapText="1"/>
    </xf>
    <xf numFmtId="0" fontId="11" fillId="0" borderId="44" xfId="39" applyFont="1" applyBorder="1" applyAlignment="1">
      <alignment vertical="top" wrapText="1"/>
    </xf>
    <xf numFmtId="0" fontId="11" fillId="0" borderId="42" xfId="39" applyFont="1" applyBorder="1" applyAlignment="1" applyProtection="1">
      <alignment horizontal="left" vertical="center"/>
      <protection locked="0"/>
    </xf>
    <xf numFmtId="0" fontId="13" fillId="0" borderId="45" xfId="39" applyFont="1" applyBorder="1" applyProtection="1">
      <protection locked="0"/>
    </xf>
    <xf numFmtId="0" fontId="13" fillId="0" borderId="44" xfId="39" applyFont="1" applyBorder="1" applyProtection="1">
      <protection locked="0"/>
    </xf>
    <xf numFmtId="0" fontId="11" fillId="0" borderId="28" xfId="39" applyFont="1" applyBorder="1" applyAlignment="1" applyProtection="1">
      <alignment horizontal="left" vertical="center"/>
      <protection locked="0"/>
    </xf>
    <xf numFmtId="0" fontId="11" fillId="0" borderId="28" xfId="39" applyFont="1" applyBorder="1" applyAlignment="1">
      <alignment vertical="top" wrapText="1"/>
    </xf>
    <xf numFmtId="0" fontId="11" fillId="0" borderId="22" xfId="39" applyFont="1" applyBorder="1" applyAlignment="1">
      <alignment vertical="top" wrapText="1"/>
    </xf>
    <xf numFmtId="0" fontId="11" fillId="0" borderId="42" xfId="42" applyFont="1" applyBorder="1" applyAlignment="1" applyProtection="1">
      <alignment vertical="center"/>
      <protection locked="0"/>
    </xf>
    <xf numFmtId="0" fontId="11" fillId="0" borderId="42" xfId="39" applyFont="1" applyBorder="1" applyAlignment="1" applyProtection="1">
      <alignment vertical="center"/>
      <protection locked="0"/>
    </xf>
    <xf numFmtId="0" fontId="11" fillId="0" borderId="42" xfId="42" applyFont="1" applyBorder="1" applyAlignment="1" applyProtection="1">
      <alignment horizontal="left" vertical="center"/>
      <protection locked="0"/>
    </xf>
    <xf numFmtId="0" fontId="13" fillId="0" borderId="45" xfId="39" applyFont="1" applyBorder="1" applyAlignment="1" applyProtection="1">
      <alignment horizontal="left"/>
      <protection locked="0"/>
    </xf>
    <xf numFmtId="0" fontId="13" fillId="0" borderId="44" xfId="39" applyFont="1" applyBorder="1" applyAlignment="1" applyProtection="1">
      <alignment horizontal="left"/>
      <protection locked="0"/>
    </xf>
    <xf numFmtId="0" fontId="13" fillId="0" borderId="42" xfId="42" applyFont="1" applyBorder="1" applyAlignment="1" applyProtection="1">
      <alignment wrapText="1"/>
      <protection locked="0"/>
    </xf>
    <xf numFmtId="0" fontId="13" fillId="0" borderId="45" xfId="39" applyFont="1" applyBorder="1" applyAlignment="1" applyProtection="1">
      <alignment wrapText="1"/>
      <protection locked="0"/>
    </xf>
    <xf numFmtId="0" fontId="13" fillId="0" borderId="44" xfId="39" applyFont="1" applyBorder="1" applyAlignment="1" applyProtection="1">
      <alignment wrapText="1"/>
      <protection locked="0"/>
    </xf>
    <xf numFmtId="0" fontId="11" fillId="0" borderId="42" xfId="39" applyFont="1" applyBorder="1" applyAlignment="1" applyProtection="1">
      <alignment wrapText="1"/>
      <protection locked="0"/>
    </xf>
    <xf numFmtId="0" fontId="11" fillId="0" borderId="28" xfId="39" applyFont="1" applyBorder="1" applyAlignment="1" applyProtection="1">
      <alignment wrapText="1"/>
      <protection locked="0"/>
    </xf>
    <xf numFmtId="0" fontId="13" fillId="0" borderId="22" xfId="39" applyFont="1" applyBorder="1" applyAlignment="1" applyProtection="1">
      <alignment wrapText="1"/>
      <protection locked="0"/>
    </xf>
    <xf numFmtId="0" fontId="13" fillId="0" borderId="69" xfId="39" applyFont="1" applyBorder="1" applyAlignment="1" applyProtection="1">
      <alignment wrapText="1"/>
      <protection locked="0"/>
    </xf>
    <xf numFmtId="0" fontId="11" fillId="0" borderId="42" xfId="42" applyFont="1" applyBorder="1" applyAlignment="1" applyProtection="1">
      <alignment wrapText="1"/>
      <protection locked="0"/>
    </xf>
    <xf numFmtId="0" fontId="11" fillId="0" borderId="45" xfId="39" applyFont="1" applyBorder="1" applyAlignment="1" applyProtection="1">
      <alignment horizontal="left" vertical="center"/>
      <protection locked="0"/>
    </xf>
    <xf numFmtId="0" fontId="11" fillId="0" borderId="44" xfId="39" applyFont="1" applyBorder="1" applyAlignment="1" applyProtection="1">
      <alignment horizontal="left" vertical="center"/>
      <protection locked="0"/>
    </xf>
    <xf numFmtId="0" fontId="11" fillId="0" borderId="42" xfId="39" applyFont="1" applyBorder="1" applyAlignment="1" applyProtection="1">
      <alignment horizontal="center" wrapText="1"/>
      <protection locked="0"/>
    </xf>
    <xf numFmtId="0" fontId="11" fillId="0" borderId="45" xfId="39" applyFont="1" applyBorder="1" applyAlignment="1" applyProtection="1">
      <alignment horizontal="center" wrapText="1"/>
      <protection locked="0"/>
    </xf>
    <xf numFmtId="0" fontId="11" fillId="0" borderId="44" xfId="39" applyFont="1" applyBorder="1" applyAlignment="1" applyProtection="1">
      <alignment horizontal="center" wrapText="1"/>
      <protection locked="0"/>
    </xf>
    <xf numFmtId="0" fontId="26" fillId="0" borderId="31" xfId="42" applyFont="1" applyBorder="1" applyAlignment="1">
      <alignment horizontal="center" vertical="top"/>
    </xf>
    <xf numFmtId="0" fontId="11" fillId="0" borderId="35" xfId="39" applyFont="1" applyBorder="1" applyAlignment="1" applyProtection="1">
      <alignment wrapText="1"/>
      <protection locked="0"/>
    </xf>
    <xf numFmtId="0" fontId="13" fillId="0" borderId="56" xfId="39" applyFont="1" applyBorder="1" applyAlignment="1" applyProtection="1">
      <alignment wrapText="1"/>
      <protection locked="0"/>
    </xf>
    <xf numFmtId="0" fontId="13" fillId="0" borderId="57" xfId="39" applyFont="1" applyBorder="1" applyAlignment="1" applyProtection="1">
      <alignment wrapText="1"/>
      <protection locked="0"/>
    </xf>
    <xf numFmtId="0" fontId="11" fillId="0" borderId="24" xfId="0" applyFont="1" applyBorder="1" applyAlignment="1">
      <alignment horizontal="center" vertical="center" wrapText="1"/>
    </xf>
    <xf numFmtId="0" fontId="11" fillId="0" borderId="64" xfId="0" applyFont="1" applyBorder="1" applyAlignment="1">
      <alignment horizontal="center" vertical="center"/>
    </xf>
    <xf numFmtId="0" fontId="11" fillId="0" borderId="37" xfId="0" applyFont="1" applyBorder="1" applyAlignment="1">
      <alignment horizontal="center" vertical="center"/>
    </xf>
    <xf numFmtId="0" fontId="11" fillId="0" borderId="41" xfId="0" applyFont="1" applyBorder="1" applyAlignment="1">
      <alignment horizontal="center" vertical="center" wrapText="1"/>
    </xf>
    <xf numFmtId="0" fontId="11" fillId="0" borderId="20" xfId="0" applyFont="1" applyBorder="1" applyAlignment="1">
      <alignment horizontal="center" vertical="center"/>
    </xf>
    <xf numFmtId="0" fontId="11" fillId="0" borderId="28" xfId="0" applyFont="1" applyBorder="1" applyAlignment="1">
      <alignment horizontal="center" vertical="center"/>
    </xf>
    <xf numFmtId="0" fontId="25" fillId="0" borderId="49" xfId="0" applyFont="1" applyBorder="1" applyAlignment="1">
      <alignment horizontal="center" vertical="center"/>
    </xf>
    <xf numFmtId="0" fontId="86" fillId="0" borderId="22" xfId="0" applyFont="1" applyBorder="1" applyAlignment="1">
      <alignment horizontal="center"/>
    </xf>
    <xf numFmtId="0" fontId="86" fillId="0" borderId="69" xfId="0" applyFont="1" applyBorder="1" applyAlignment="1">
      <alignment horizontal="center"/>
    </xf>
    <xf numFmtId="0" fontId="134" fillId="0" borderId="0" xfId="0" applyFont="1" applyAlignment="1">
      <alignment horizontal="left" vertical="top" wrapText="1"/>
    </xf>
    <xf numFmtId="0" fontId="13" fillId="0" borderId="0" xfId="0" quotePrefix="1" applyFont="1" applyAlignment="1">
      <alignment horizontal="left" vertical="top" wrapText="1"/>
    </xf>
    <xf numFmtId="0" fontId="13" fillId="0" borderId="0" xfId="0" applyFont="1" applyAlignment="1">
      <alignment vertical="top" wrapText="1"/>
    </xf>
    <xf numFmtId="0" fontId="111" fillId="0" borderId="0" xfId="0" quotePrefix="1" applyFont="1" applyAlignment="1">
      <alignment vertical="top" wrapText="1"/>
    </xf>
    <xf numFmtId="0" fontId="13" fillId="0" borderId="0" xfId="0" applyFont="1" applyAlignment="1">
      <alignment horizontal="left" vertical="top" wrapText="1"/>
    </xf>
    <xf numFmtId="0" fontId="20" fillId="25" borderId="73" xfId="0" applyFont="1" applyFill="1" applyBorder="1" applyAlignment="1">
      <alignment horizontal="center" vertical="center"/>
    </xf>
    <xf numFmtId="0" fontId="20" fillId="25" borderId="45" xfId="0" applyFont="1" applyFill="1" applyBorder="1" applyAlignment="1">
      <alignment horizontal="center" vertical="center"/>
    </xf>
    <xf numFmtId="0" fontId="20" fillId="25" borderId="44" xfId="0" applyFont="1" applyFill="1" applyBorder="1" applyAlignment="1">
      <alignment horizontal="center" vertical="center"/>
    </xf>
    <xf numFmtId="0" fontId="86" fillId="0" borderId="15" xfId="0" applyFont="1" applyBorder="1" applyAlignment="1">
      <alignment horizontal="center"/>
    </xf>
    <xf numFmtId="0" fontId="86" fillId="0" borderId="36" xfId="0" applyFont="1" applyBorder="1" applyAlignment="1">
      <alignment horizontal="center"/>
    </xf>
    <xf numFmtId="0" fontId="86" fillId="0" borderId="0" xfId="0" applyFont="1" applyAlignment="1">
      <alignment horizontal="center"/>
    </xf>
    <xf numFmtId="0" fontId="86" fillId="0" borderId="49" xfId="0" applyFont="1" applyBorder="1" applyAlignment="1">
      <alignment horizontal="center"/>
    </xf>
    <xf numFmtId="0" fontId="92" fillId="0" borderId="0" xfId="0" applyFont="1" applyAlignment="1">
      <alignment horizontal="center"/>
    </xf>
    <xf numFmtId="0" fontId="92" fillId="0" borderId="49" xfId="0" applyFont="1" applyBorder="1" applyAlignment="1">
      <alignment horizontal="center"/>
    </xf>
    <xf numFmtId="0" fontId="26" fillId="0" borderId="0" xfId="0" applyFont="1" applyAlignment="1">
      <alignment horizontal="center"/>
    </xf>
    <xf numFmtId="0" fontId="26" fillId="0" borderId="49" xfId="0" applyFont="1" applyBorder="1" applyAlignment="1">
      <alignment horizontal="center"/>
    </xf>
    <xf numFmtId="0" fontId="58" fillId="0" borderId="49" xfId="0" applyFont="1" applyBorder="1" applyAlignment="1">
      <alignment horizontal="center"/>
    </xf>
    <xf numFmtId="0" fontId="58" fillId="0" borderId="0" xfId="0" applyFont="1" applyAlignment="1">
      <alignment horizontal="center"/>
    </xf>
    <xf numFmtId="0" fontId="57" fillId="0" borderId="49" xfId="0" applyFont="1" applyBorder="1"/>
    <xf numFmtId="0" fontId="26" fillId="0" borderId="15" xfId="0" applyFont="1" applyBorder="1" applyAlignment="1">
      <alignment horizontal="center"/>
    </xf>
    <xf numFmtId="0" fontId="57" fillId="0" borderId="36" xfId="0" applyFont="1" applyBorder="1"/>
    <xf numFmtId="0" fontId="25" fillId="0" borderId="0" xfId="0" applyFont="1" applyAlignment="1">
      <alignment horizontal="center"/>
    </xf>
    <xf numFmtId="0" fontId="11" fillId="0" borderId="41" xfId="0" applyFont="1" applyBorder="1" applyAlignment="1">
      <alignment horizontal="center" vertical="center"/>
    </xf>
    <xf numFmtId="0" fontId="11" fillId="0" borderId="10" xfId="0" applyFont="1" applyBorder="1" applyAlignment="1">
      <alignment horizontal="center" vertical="center"/>
    </xf>
    <xf numFmtId="0" fontId="11" fillId="0" borderId="46" xfId="0" applyFont="1" applyBorder="1" applyAlignment="1">
      <alignment horizontal="center" vertical="center"/>
    </xf>
    <xf numFmtId="0" fontId="11" fillId="0" borderId="22" xfId="0" applyFont="1" applyBorder="1" applyAlignment="1">
      <alignment horizontal="center" vertical="center"/>
    </xf>
    <xf numFmtId="0" fontId="11" fillId="0" borderId="69" xfId="0" applyFont="1" applyBorder="1" applyAlignment="1">
      <alignment horizontal="center" vertical="center"/>
    </xf>
    <xf numFmtId="0" fontId="13" fillId="0" borderId="0" xfId="0" quotePrefix="1" applyFont="1" applyAlignment="1">
      <alignment vertical="top" wrapText="1"/>
    </xf>
    <xf numFmtId="0" fontId="13" fillId="0" borderId="0" xfId="0" applyFont="1" applyAlignment="1">
      <alignment horizontal="left" wrapText="1"/>
    </xf>
    <xf numFmtId="0" fontId="11" fillId="0" borderId="23"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4" xfId="0" applyFont="1" applyBorder="1" applyAlignment="1">
      <alignment horizontal="center" vertical="center"/>
    </xf>
    <xf numFmtId="0" fontId="26" fillId="30" borderId="42" xfId="0" applyFont="1" applyFill="1" applyBorder="1" applyAlignment="1">
      <alignment horizontal="left" vertical="center" wrapText="1"/>
    </xf>
    <xf numFmtId="0" fontId="26" fillId="30" borderId="45" xfId="0" applyFont="1" applyFill="1" applyBorder="1" applyAlignment="1">
      <alignment horizontal="left" vertical="center" wrapText="1"/>
    </xf>
    <xf numFmtId="0" fontId="26" fillId="30" borderId="44" xfId="0" applyFont="1" applyFill="1" applyBorder="1" applyAlignment="1">
      <alignment horizontal="left" vertical="center" wrapText="1"/>
    </xf>
    <xf numFmtId="0" fontId="11" fillId="0" borderId="21" xfId="0" applyFont="1" applyBorder="1" applyAlignment="1">
      <alignment horizontal="center" vertical="center" wrapText="1"/>
    </xf>
    <xf numFmtId="0" fontId="11" fillId="0" borderId="55" xfId="0" applyFont="1" applyBorder="1" applyAlignment="1">
      <alignment horizontal="center" vertical="center" wrapText="1"/>
    </xf>
    <xf numFmtId="0" fontId="11" fillId="0" borderId="33" xfId="0" applyFont="1" applyBorder="1" applyAlignment="1">
      <alignment horizontal="center" vertical="center"/>
    </xf>
    <xf numFmtId="0" fontId="11" fillId="0" borderId="15" xfId="0" applyFont="1" applyBorder="1" applyAlignment="1">
      <alignment horizontal="center" vertical="center"/>
    </xf>
    <xf numFmtId="0" fontId="11" fillId="0" borderId="36" xfId="0" applyFont="1" applyBorder="1" applyAlignment="1">
      <alignment horizontal="center" vertical="center"/>
    </xf>
  </cellXfs>
  <cellStyles count="114">
    <cellStyle name="20% - Accent1" xfId="1" builtinId="30" customBuiltin="1"/>
    <cellStyle name="20% - Accent1 2" xfId="68" xr:uid="{00000000-0005-0000-0000-000001000000}"/>
    <cellStyle name="20% - Accent1 2 2" xfId="100" xr:uid="{7C5A7289-13B8-4F0F-A34B-39D08573F07F}"/>
    <cellStyle name="20% - Accent2" xfId="2" builtinId="34" customBuiltin="1"/>
    <cellStyle name="20% - Accent2 2" xfId="72" xr:uid="{00000000-0005-0000-0000-000003000000}"/>
    <cellStyle name="20% - Accent2 2 2" xfId="102" xr:uid="{3797D717-9AAF-4E15-B052-C0DAB87D39C9}"/>
    <cellStyle name="20% - Accent3" xfId="3" builtinId="38" customBuiltin="1"/>
    <cellStyle name="20% - Accent3 2" xfId="76" xr:uid="{00000000-0005-0000-0000-000005000000}"/>
    <cellStyle name="20% - Accent3 2 2" xfId="104" xr:uid="{996B28D8-9794-4C80-9360-248D418562CB}"/>
    <cellStyle name="20% - Accent4" xfId="4" builtinId="42" customBuiltin="1"/>
    <cellStyle name="20% - Accent4 2" xfId="80" xr:uid="{00000000-0005-0000-0000-000007000000}"/>
    <cellStyle name="20% - Accent4 2 2" xfId="106" xr:uid="{CFD67F26-F68B-4090-AB84-05AA21503C21}"/>
    <cellStyle name="20% - Accent5" xfId="5" builtinId="46" customBuiltin="1"/>
    <cellStyle name="20% - Accent5 2" xfId="84" xr:uid="{00000000-0005-0000-0000-000009000000}"/>
    <cellStyle name="20% - Accent5 2 2" xfId="108" xr:uid="{D688E5CE-E7A4-42F2-9176-FB6C934347EB}"/>
    <cellStyle name="20% - Accent6" xfId="6" builtinId="50" customBuiltin="1"/>
    <cellStyle name="20% - Accent6 2" xfId="88" xr:uid="{00000000-0005-0000-0000-00000B000000}"/>
    <cellStyle name="20% - Accent6 2 2" xfId="110" xr:uid="{FC3D5AF9-5897-4556-ABDF-0F85655D0A2E}"/>
    <cellStyle name="40% - Accent1" xfId="7" builtinId="31" customBuiltin="1"/>
    <cellStyle name="40% - Accent1 2" xfId="69" xr:uid="{00000000-0005-0000-0000-00000D000000}"/>
    <cellStyle name="40% - Accent1 2 2" xfId="101" xr:uid="{18C61F75-9567-4DB6-8B02-4EF4C241C853}"/>
    <cellStyle name="40% - Accent2" xfId="8" builtinId="35" customBuiltin="1"/>
    <cellStyle name="40% - Accent2 2" xfId="73" xr:uid="{00000000-0005-0000-0000-00000F000000}"/>
    <cellStyle name="40% - Accent2 2 2" xfId="103" xr:uid="{E1F5BAFC-B383-40D5-9DA9-B4419AA75772}"/>
    <cellStyle name="40% - Accent3" xfId="9" builtinId="39" customBuiltin="1"/>
    <cellStyle name="40% - Accent3 2" xfId="77" xr:uid="{00000000-0005-0000-0000-000011000000}"/>
    <cellStyle name="40% - Accent3 2 2" xfId="105" xr:uid="{0D0D74DA-7DC1-4FCC-80DC-E6CD85F0E917}"/>
    <cellStyle name="40% - Accent4" xfId="10" builtinId="43" customBuiltin="1"/>
    <cellStyle name="40% - Accent4 2" xfId="81" xr:uid="{00000000-0005-0000-0000-000013000000}"/>
    <cellStyle name="40% - Accent4 2 2" xfId="107" xr:uid="{045AAB6A-F947-490D-BE64-4F36F7535E4D}"/>
    <cellStyle name="40% - Accent5" xfId="11" builtinId="47" customBuiltin="1"/>
    <cellStyle name="40% - Accent5 2" xfId="85" xr:uid="{00000000-0005-0000-0000-000015000000}"/>
    <cellStyle name="40% - Accent5 2 2" xfId="109" xr:uid="{6093041A-5A06-4E64-A6D9-2C63BF0527C0}"/>
    <cellStyle name="40% - Accent6" xfId="12" builtinId="51" customBuiltin="1"/>
    <cellStyle name="40% - Accent6 2" xfId="89" xr:uid="{00000000-0005-0000-0000-000017000000}"/>
    <cellStyle name="40% - Accent6 2 2" xfId="111" xr:uid="{A4387B02-344E-4218-B70B-8F7CA0CAD034}"/>
    <cellStyle name="60% - Accent1" xfId="13" builtinId="32" customBuiltin="1"/>
    <cellStyle name="60% - Accent1 2" xfId="70" xr:uid="{00000000-0005-0000-0000-000019000000}"/>
    <cellStyle name="60% - Accent2" xfId="14" builtinId="36" customBuiltin="1"/>
    <cellStyle name="60% - Accent2 2" xfId="74" xr:uid="{00000000-0005-0000-0000-00001B000000}"/>
    <cellStyle name="60% - Accent3" xfId="15" builtinId="40" customBuiltin="1"/>
    <cellStyle name="60% - Accent3 2" xfId="78" xr:uid="{00000000-0005-0000-0000-00001D000000}"/>
    <cellStyle name="60% - Accent4" xfId="16" builtinId="44" customBuiltin="1"/>
    <cellStyle name="60% - Accent4 2" xfId="82" xr:uid="{00000000-0005-0000-0000-00001F000000}"/>
    <cellStyle name="60% - Accent5" xfId="17" builtinId="48" customBuiltin="1"/>
    <cellStyle name="60% - Accent5 2" xfId="86" xr:uid="{00000000-0005-0000-0000-000021000000}"/>
    <cellStyle name="60% - Accent6" xfId="18" builtinId="52" customBuiltin="1"/>
    <cellStyle name="60% - Accent6 2" xfId="90" xr:uid="{00000000-0005-0000-0000-000023000000}"/>
    <cellStyle name="Accent1" xfId="19" builtinId="29" customBuiltin="1"/>
    <cellStyle name="Accent1 2" xfId="67" xr:uid="{00000000-0005-0000-0000-000025000000}"/>
    <cellStyle name="Accent2" xfId="20" builtinId="33" customBuiltin="1"/>
    <cellStyle name="Accent2 2" xfId="71" xr:uid="{00000000-0005-0000-0000-000027000000}"/>
    <cellStyle name="Accent3" xfId="21" builtinId="37" customBuiltin="1"/>
    <cellStyle name="Accent3 2" xfId="75" xr:uid="{00000000-0005-0000-0000-000029000000}"/>
    <cellStyle name="Accent4" xfId="22" builtinId="41" customBuiltin="1"/>
    <cellStyle name="Accent4 2" xfId="79" xr:uid="{00000000-0005-0000-0000-00002B000000}"/>
    <cellStyle name="Accent5" xfId="23" builtinId="45" customBuiltin="1"/>
    <cellStyle name="Accent5 2" xfId="83" xr:uid="{00000000-0005-0000-0000-00002D000000}"/>
    <cellStyle name="Accent6" xfId="24" builtinId="49" customBuiltin="1"/>
    <cellStyle name="Accent6 2" xfId="87" xr:uid="{00000000-0005-0000-0000-00002F000000}"/>
    <cellStyle name="Bad" xfId="25" builtinId="27" customBuiltin="1"/>
    <cellStyle name="Bad 2" xfId="56" xr:uid="{00000000-0005-0000-0000-000031000000}"/>
    <cellStyle name="Calculation" xfId="26" builtinId="22" customBuiltin="1"/>
    <cellStyle name="Calculation 2" xfId="60" xr:uid="{00000000-0005-0000-0000-000033000000}"/>
    <cellStyle name="Check Cell" xfId="27" builtinId="23" customBuiltin="1"/>
    <cellStyle name="Check Cell 2" xfId="62" xr:uid="{00000000-0005-0000-0000-000035000000}"/>
    <cellStyle name="Explanatory Text" xfId="28" builtinId="53" customBuiltin="1"/>
    <cellStyle name="Explanatory Text 2" xfId="65" xr:uid="{00000000-0005-0000-0000-000037000000}"/>
    <cellStyle name="Good" xfId="29" builtinId="26" customBuiltin="1"/>
    <cellStyle name="Good 2" xfId="55" xr:uid="{00000000-0005-0000-0000-000039000000}"/>
    <cellStyle name="Heading 1" xfId="30" builtinId="16" customBuiltin="1"/>
    <cellStyle name="Heading 1 2" xfId="51" xr:uid="{00000000-0005-0000-0000-00003B000000}"/>
    <cellStyle name="Heading 2" xfId="31" builtinId="17" customBuiltin="1"/>
    <cellStyle name="Heading 2 2" xfId="52" xr:uid="{00000000-0005-0000-0000-00003D000000}"/>
    <cellStyle name="Heading 3" xfId="32" builtinId="18" customBuiltin="1"/>
    <cellStyle name="Heading 3 2" xfId="53" xr:uid="{00000000-0005-0000-0000-00003F000000}"/>
    <cellStyle name="Heading 4" xfId="33" builtinId="19" customBuiltin="1"/>
    <cellStyle name="Heading 4 2" xfId="54" xr:uid="{00000000-0005-0000-0000-000041000000}"/>
    <cellStyle name="Hyperlink" xfId="95" builtinId="8"/>
    <cellStyle name="Input" xfId="34" builtinId="20" customBuiltin="1"/>
    <cellStyle name="Input 2" xfId="58" xr:uid="{00000000-0005-0000-0000-000044000000}"/>
    <cellStyle name="Linked Cell" xfId="35" builtinId="24" customBuiltin="1"/>
    <cellStyle name="Linked Cell 2" xfId="61" xr:uid="{00000000-0005-0000-0000-000046000000}"/>
    <cellStyle name="Neutral" xfId="36" builtinId="28" customBuiltin="1"/>
    <cellStyle name="Neutral 2" xfId="57" xr:uid="{00000000-0005-0000-0000-000048000000}"/>
    <cellStyle name="Normal" xfId="0" builtinId="0"/>
    <cellStyle name="Normal 2" xfId="37" xr:uid="{00000000-0005-0000-0000-00004A000000}"/>
    <cellStyle name="Normal 2 2" xfId="92" xr:uid="{00000000-0005-0000-0000-00004B000000}"/>
    <cellStyle name="Normal 2 3" xfId="96" xr:uid="{7C56120F-84CF-489B-84F6-DFDD30154705}"/>
    <cellStyle name="Normal 2 4" xfId="97" xr:uid="{B418BD41-B0CD-4ED6-8CDE-E67C40EAF8D4}"/>
    <cellStyle name="Normal 3" xfId="49" xr:uid="{00000000-0005-0000-0000-00004C000000}"/>
    <cellStyle name="Normal 3 2" xfId="98" xr:uid="{90B553C1-EE1D-40A8-9F43-C8CE0A3387F2}"/>
    <cellStyle name="Normal 4" xfId="91" xr:uid="{00000000-0005-0000-0000-00004D000000}"/>
    <cellStyle name="Normal 4 2" xfId="112" xr:uid="{3F15F831-ECC7-492F-ADCC-F15D693021C3}"/>
    <cellStyle name="Normal_E-itto2000" xfId="39" xr:uid="{00000000-0005-0000-0000-00004F000000}"/>
    <cellStyle name="Normal_ECE1" xfId="38" xr:uid="{00000000-0005-0000-0000-00004E000000}"/>
    <cellStyle name="Normal_JFSQ2001e" xfId="40" xr:uid="{00000000-0005-0000-0000-000050000000}"/>
    <cellStyle name="Normal_jqrev" xfId="41" xr:uid="{00000000-0005-0000-0000-000051000000}"/>
    <cellStyle name="Normal_Sheet1" xfId="94" xr:uid="{00000000-0005-0000-0000-000053000000}"/>
    <cellStyle name="Normal_Sheet2" xfId="93" xr:uid="{00000000-0005-0000-0000-000054000000}"/>
    <cellStyle name="Normal_Tropical countries" xfId="113" xr:uid="{61BA4FDF-D0CE-4497-91CD-0AC9B9933371}"/>
    <cellStyle name="Normal_YBFPQNEW" xfId="42" xr:uid="{00000000-0005-0000-0000-000055000000}"/>
    <cellStyle name="Note" xfId="43" builtinId="10" customBuiltin="1"/>
    <cellStyle name="Note 2" xfId="64" xr:uid="{00000000-0005-0000-0000-000057000000}"/>
    <cellStyle name="Note 2 2" xfId="99" xr:uid="{7EC799B7-D243-4807-80B4-E630A6C324A5}"/>
    <cellStyle name="Output" xfId="44" builtinId="21" customBuiltin="1"/>
    <cellStyle name="Output 2" xfId="59" xr:uid="{00000000-0005-0000-0000-000059000000}"/>
    <cellStyle name="Percent" xfId="45" builtinId="5"/>
    <cellStyle name="Title" xfId="46" builtinId="15" customBuiltin="1"/>
    <cellStyle name="Title 2" xfId="50" xr:uid="{00000000-0005-0000-0000-00005C000000}"/>
    <cellStyle name="Total" xfId="47" builtinId="25" customBuiltin="1"/>
    <cellStyle name="Total 2" xfId="66" xr:uid="{00000000-0005-0000-0000-00005E000000}"/>
    <cellStyle name="Warning Text" xfId="48" builtinId="11" customBuiltin="1"/>
    <cellStyle name="Warning Text 2" xfId="63" xr:uid="{00000000-0005-0000-0000-000060000000}"/>
  </cellStyles>
  <dxfs count="7">
    <dxf>
      <fill>
        <patternFill>
          <bgColor rgb="FFFF0000"/>
        </patternFill>
      </fill>
    </dxf>
    <dxf>
      <font>
        <b/>
        <i val="0"/>
        <condense val="0"/>
        <extend val="0"/>
      </font>
    </dxf>
    <dxf>
      <font>
        <b/>
        <i/>
        <condense val="0"/>
        <extend val="0"/>
      </font>
      <fill>
        <patternFill>
          <bgColor indexed="14"/>
        </patternFill>
      </fill>
    </dxf>
    <dxf>
      <font>
        <b/>
        <i/>
        <condense val="0"/>
        <extend val="0"/>
      </font>
      <fill>
        <patternFill>
          <bgColor indexed="52"/>
        </patternFill>
      </fill>
    </dxf>
    <dxf>
      <font>
        <b/>
        <i val="0"/>
        <condense val="0"/>
        <extend val="0"/>
      </font>
      <fill>
        <patternFill>
          <bgColor indexed="14"/>
        </patternFill>
      </fill>
    </dxf>
    <dxf>
      <font>
        <b/>
        <i val="0"/>
        <color rgb="FFFF0000"/>
      </font>
    </dxf>
    <dxf>
      <font>
        <b/>
        <i val="0"/>
        <color rgb="FFFF0000"/>
      </font>
    </dxf>
  </dxfs>
  <tableStyles count="0" defaultTableStyle="TableStyleMedium2" defaultPivotStyle="PivotStyleLight16"/>
  <colors>
    <mruColors>
      <color rgb="FFCCFFCC"/>
      <color rgb="FF800000"/>
      <color rgb="FF339966"/>
      <color rgb="FFEF5A53"/>
      <color rgb="FFF7DB35"/>
      <color rgb="FFF3F5AD"/>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76200</xdr:colOff>
      <xdr:row>2</xdr:row>
      <xdr:rowOff>73081</xdr:rowOff>
    </xdr:from>
    <xdr:ext cx="5357283" cy="564018"/>
    <xdr:pic>
      <xdr:nvPicPr>
        <xdr:cNvPr id="2" name="Picture 1">
          <a:extLst>
            <a:ext uri="{FF2B5EF4-FFF2-40B4-BE49-F238E27FC236}">
              <a16:creationId xmlns:a16="http://schemas.microsoft.com/office/drawing/2014/main" id="{7377CC56-31AF-40FC-99C9-E2E4350D92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377881"/>
          <a:ext cx="5357283" cy="56401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1</xdr:col>
      <xdr:colOff>396240</xdr:colOff>
      <xdr:row>2</xdr:row>
      <xdr:rowOff>22860</xdr:rowOff>
    </xdr:from>
    <xdr:to>
      <xdr:col>2</xdr:col>
      <xdr:colOff>1764045</xdr:colOff>
      <xdr:row>5</xdr:row>
      <xdr:rowOff>21573</xdr:rowOff>
    </xdr:to>
    <xdr:pic>
      <xdr:nvPicPr>
        <xdr:cNvPr id="3" name="Picture 2">
          <a:extLst>
            <a:ext uri="{FF2B5EF4-FFF2-40B4-BE49-F238E27FC236}">
              <a16:creationId xmlns:a16="http://schemas.microsoft.com/office/drawing/2014/main" id="{1C228FC5-4D0F-4958-A612-ADAA7971B2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 y="426720"/>
          <a:ext cx="5414025" cy="65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340661</xdr:colOff>
      <xdr:row>3</xdr:row>
      <xdr:rowOff>62755</xdr:rowOff>
    </xdr:from>
    <xdr:to>
      <xdr:col>2</xdr:col>
      <xdr:colOff>2366027</xdr:colOff>
      <xdr:row>5</xdr:row>
      <xdr:rowOff>196835</xdr:rowOff>
    </xdr:to>
    <xdr:pic>
      <xdr:nvPicPr>
        <xdr:cNvPr id="3" name="Picture 2">
          <a:extLst>
            <a:ext uri="{FF2B5EF4-FFF2-40B4-BE49-F238E27FC236}">
              <a16:creationId xmlns:a16="http://schemas.microsoft.com/office/drawing/2014/main" id="{CE394152-5FC3-4C13-A100-69B7F89B61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661" y="663390"/>
          <a:ext cx="5414025" cy="65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276225</xdr:colOff>
      <xdr:row>0</xdr:row>
      <xdr:rowOff>104775</xdr:rowOff>
    </xdr:from>
    <xdr:to>
      <xdr:col>1</xdr:col>
      <xdr:colOff>4265002</xdr:colOff>
      <xdr:row>3</xdr:row>
      <xdr:rowOff>112747</xdr:rowOff>
    </xdr:to>
    <xdr:pic>
      <xdr:nvPicPr>
        <xdr:cNvPr id="3" name="Picture 2">
          <a:extLst>
            <a:ext uri="{FF2B5EF4-FFF2-40B4-BE49-F238E27FC236}">
              <a16:creationId xmlns:a16="http://schemas.microsoft.com/office/drawing/2014/main" id="{F18974BB-5658-46ED-999A-99B025A5A0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104775"/>
          <a:ext cx="4560277" cy="5508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70338</xdr:colOff>
      <xdr:row>1</xdr:row>
      <xdr:rowOff>32798</xdr:rowOff>
    </xdr:from>
    <xdr:to>
      <xdr:col>1</xdr:col>
      <xdr:colOff>4630615</xdr:colOff>
      <xdr:row>3</xdr:row>
      <xdr:rowOff>161664</xdr:rowOff>
    </xdr:to>
    <xdr:pic>
      <xdr:nvPicPr>
        <xdr:cNvPr id="3" name="Picture 2">
          <a:extLst>
            <a:ext uri="{FF2B5EF4-FFF2-40B4-BE49-F238E27FC236}">
              <a16:creationId xmlns:a16="http://schemas.microsoft.com/office/drawing/2014/main" id="{B596CCD7-C6A6-4BB7-BEC2-8733A24374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046" y="196921"/>
          <a:ext cx="4560277" cy="5508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152400</xdr:colOff>
      <xdr:row>1</xdr:row>
      <xdr:rowOff>139700</xdr:rowOff>
    </xdr:from>
    <xdr:to>
      <xdr:col>2</xdr:col>
      <xdr:colOff>597261</xdr:colOff>
      <xdr:row>4</xdr:row>
      <xdr:rowOff>146033</xdr:rowOff>
    </xdr:to>
    <xdr:pic>
      <xdr:nvPicPr>
        <xdr:cNvPr id="2" name="Picture 1">
          <a:extLst>
            <a:ext uri="{FF2B5EF4-FFF2-40B4-BE49-F238E27FC236}">
              <a16:creationId xmlns:a16="http://schemas.microsoft.com/office/drawing/2014/main" id="{CD8D2F89-92B4-4376-9953-4BA0363DBB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7100" y="304800"/>
          <a:ext cx="5414025" cy="65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152400</xdr:colOff>
      <xdr:row>1</xdr:row>
      <xdr:rowOff>108857</xdr:rowOff>
    </xdr:from>
    <xdr:to>
      <xdr:col>3</xdr:col>
      <xdr:colOff>2322482</xdr:colOff>
      <xdr:row>4</xdr:row>
      <xdr:rowOff>109748</xdr:rowOff>
    </xdr:to>
    <xdr:pic>
      <xdr:nvPicPr>
        <xdr:cNvPr id="2" name="Picture 1">
          <a:extLst>
            <a:ext uri="{FF2B5EF4-FFF2-40B4-BE49-F238E27FC236}">
              <a16:creationId xmlns:a16="http://schemas.microsoft.com/office/drawing/2014/main" id="{8463ECF2-90A9-4B86-815D-98F40A074D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315686"/>
          <a:ext cx="5414025" cy="65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89067</xdr:colOff>
      <xdr:row>1</xdr:row>
      <xdr:rowOff>93285</xdr:rowOff>
    </xdr:from>
    <xdr:to>
      <xdr:col>3</xdr:col>
      <xdr:colOff>1016826</xdr:colOff>
      <xdr:row>5</xdr:row>
      <xdr:rowOff>89955</xdr:rowOff>
    </xdr:to>
    <xdr:pic>
      <xdr:nvPicPr>
        <xdr:cNvPr id="2" name="Picture 1">
          <a:extLst>
            <a:ext uri="{FF2B5EF4-FFF2-40B4-BE49-F238E27FC236}">
              <a16:creationId xmlns:a16="http://schemas.microsoft.com/office/drawing/2014/main" id="{AB5C6AA9-396F-4765-9F34-EB0133429B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067" y="253305"/>
          <a:ext cx="5214949" cy="63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59533</xdr:colOff>
      <xdr:row>2</xdr:row>
      <xdr:rowOff>72952</xdr:rowOff>
    </xdr:from>
    <xdr:to>
      <xdr:col>3</xdr:col>
      <xdr:colOff>1023938</xdr:colOff>
      <xdr:row>5</xdr:row>
      <xdr:rowOff>46814</xdr:rowOff>
    </xdr:to>
    <xdr:pic>
      <xdr:nvPicPr>
        <xdr:cNvPr id="2" name="Picture 1">
          <a:extLst>
            <a:ext uri="{FF2B5EF4-FFF2-40B4-BE49-F238E27FC236}">
              <a16:creationId xmlns:a16="http://schemas.microsoft.com/office/drawing/2014/main" id="{754E002F-3494-478B-88FC-0520CC6872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533" y="469192"/>
          <a:ext cx="4820125" cy="5682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130628</xdr:colOff>
      <xdr:row>1</xdr:row>
      <xdr:rowOff>87085</xdr:rowOff>
    </xdr:from>
    <xdr:to>
      <xdr:col>6</xdr:col>
      <xdr:colOff>145339</xdr:colOff>
      <xdr:row>5</xdr:row>
      <xdr:rowOff>890</xdr:rowOff>
    </xdr:to>
    <xdr:pic>
      <xdr:nvPicPr>
        <xdr:cNvPr id="2" name="Picture 1">
          <a:extLst>
            <a:ext uri="{FF2B5EF4-FFF2-40B4-BE49-F238E27FC236}">
              <a16:creationId xmlns:a16="http://schemas.microsoft.com/office/drawing/2014/main" id="{D0399911-2B52-4A4D-96BC-CBE69C681C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28" y="247105"/>
          <a:ext cx="5424911" cy="64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188026</xdr:colOff>
      <xdr:row>2</xdr:row>
      <xdr:rowOff>178131</xdr:rowOff>
    </xdr:from>
    <xdr:to>
      <xdr:col>1</xdr:col>
      <xdr:colOff>4864791</xdr:colOff>
      <xdr:row>5</xdr:row>
      <xdr:rowOff>179021</xdr:rowOff>
    </xdr:to>
    <xdr:pic>
      <xdr:nvPicPr>
        <xdr:cNvPr id="4" name="Picture 3">
          <a:extLst>
            <a:ext uri="{FF2B5EF4-FFF2-40B4-BE49-F238E27FC236}">
              <a16:creationId xmlns:a16="http://schemas.microsoft.com/office/drawing/2014/main" id="{996BBAE3-7995-41DF-8D48-2D8C5A9EB6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026" y="583871"/>
          <a:ext cx="5414025" cy="65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unece.org/forestry-timber/documents/2024/04/informal-documents/jfsq-2023-data-manual" TargetMode="External"/><Relationship Id="rId1" Type="http://schemas.openxmlformats.org/officeDocument/2006/relationships/hyperlink" Target="https://unece.org/forestry-timber/documents/2024/04/informal-documents/jfsq-2023-data-definitions"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5C20F-0637-4D2A-864F-EDFBC0252637}">
  <sheetPr>
    <tabColor rgb="FFFFFF00"/>
  </sheetPr>
  <dimension ref="B1:I35"/>
  <sheetViews>
    <sheetView tabSelected="1" zoomScaleNormal="90" workbookViewId="0">
      <selection activeCell="G30" sqref="G30"/>
    </sheetView>
  </sheetViews>
  <sheetFormatPr baseColWidth="10" defaultColWidth="8.83203125" defaultRowHeight="13" x14ac:dyDescent="0.15"/>
  <cols>
    <col min="9" max="9" width="9.5" customWidth="1"/>
    <col min="10" max="10" width="12" customWidth="1"/>
  </cols>
  <sheetData>
    <row r="1" spans="2:9" ht="14" thickBot="1" x14ac:dyDescent="0.2"/>
    <row r="2" spans="2:9" x14ac:dyDescent="0.15">
      <c r="B2" s="1527"/>
      <c r="C2" s="1526"/>
      <c r="D2" s="1526"/>
      <c r="E2" s="1526"/>
      <c r="F2" s="1526"/>
      <c r="G2" s="1526"/>
      <c r="H2" s="1526"/>
      <c r="I2" s="1525"/>
    </row>
    <row r="3" spans="2:9" x14ac:dyDescent="0.15">
      <c r="B3" s="1523"/>
      <c r="I3" s="88"/>
    </row>
    <row r="4" spans="2:9" x14ac:dyDescent="0.15">
      <c r="B4" s="1523"/>
      <c r="I4" s="88"/>
    </row>
    <row r="5" spans="2:9" x14ac:dyDescent="0.15">
      <c r="B5" s="1523"/>
      <c r="I5" s="88"/>
    </row>
    <row r="6" spans="2:9" x14ac:dyDescent="0.15">
      <c r="B6" s="1523"/>
      <c r="I6" s="88"/>
    </row>
    <row r="7" spans="2:9" x14ac:dyDescent="0.15">
      <c r="B7" s="1523"/>
      <c r="I7" s="88"/>
    </row>
    <row r="8" spans="2:9" x14ac:dyDescent="0.15">
      <c r="B8" s="1523"/>
      <c r="I8" s="88"/>
    </row>
    <row r="9" spans="2:9" ht="26" x14ac:dyDescent="0.3">
      <c r="B9" s="1593" t="s">
        <v>0</v>
      </c>
      <c r="C9" s="1594"/>
      <c r="D9" s="1594"/>
      <c r="E9" s="1594"/>
      <c r="F9" s="1594"/>
      <c r="G9" s="1594"/>
      <c r="H9" s="1594"/>
      <c r="I9" s="1595"/>
    </row>
    <row r="10" spans="2:9" x14ac:dyDescent="0.15">
      <c r="B10" s="1523"/>
      <c r="I10" s="88"/>
    </row>
    <row r="11" spans="2:9" ht="27" x14ac:dyDescent="0.3">
      <c r="B11" s="1523"/>
      <c r="C11" s="5"/>
      <c r="D11" s="5"/>
      <c r="E11" s="1596">
        <v>2023</v>
      </c>
      <c r="F11" s="1596"/>
      <c r="G11" s="5"/>
      <c r="H11" s="5"/>
      <c r="I11" s="88"/>
    </row>
    <row r="12" spans="2:9" x14ac:dyDescent="0.15">
      <c r="B12" s="1523"/>
      <c r="C12" s="5"/>
      <c r="D12" s="5"/>
      <c r="E12" s="5"/>
      <c r="F12" s="5"/>
      <c r="G12" s="5"/>
      <c r="H12" s="5"/>
      <c r="I12" s="88"/>
    </row>
    <row r="13" spans="2:9" ht="19" x14ac:dyDescent="0.25">
      <c r="B13" s="1523"/>
      <c r="C13" s="1597" t="s">
        <v>1</v>
      </c>
      <c r="D13" s="1597"/>
      <c r="E13" s="1597"/>
      <c r="F13" s="1597"/>
      <c r="G13" s="1597"/>
      <c r="H13" s="1597"/>
      <c r="I13" s="88"/>
    </row>
    <row r="14" spans="2:9" x14ac:dyDescent="0.15">
      <c r="B14" s="1523"/>
      <c r="C14" s="5"/>
      <c r="D14" s="5"/>
      <c r="E14" s="5"/>
      <c r="F14" s="5"/>
      <c r="G14" s="5"/>
      <c r="H14" s="5"/>
      <c r="I14" s="88"/>
    </row>
    <row r="15" spans="2:9" x14ac:dyDescent="0.15">
      <c r="B15" s="1523"/>
      <c r="C15" s="5"/>
      <c r="D15" s="5"/>
      <c r="E15" s="5"/>
      <c r="F15" s="5"/>
      <c r="G15" s="5"/>
      <c r="H15" s="5"/>
      <c r="I15" s="88"/>
    </row>
    <row r="16" spans="2:9" x14ac:dyDescent="0.15">
      <c r="B16" s="1523"/>
      <c r="C16" s="5"/>
      <c r="D16" s="5" t="s">
        <v>2</v>
      </c>
      <c r="E16" s="5"/>
      <c r="F16" s="5"/>
      <c r="G16" s="1524"/>
      <c r="H16" s="5"/>
      <c r="I16" s="88"/>
    </row>
    <row r="17" spans="2:9" x14ac:dyDescent="0.15">
      <c r="B17" s="1523"/>
      <c r="C17" s="5"/>
      <c r="D17" s="5"/>
      <c r="E17" s="5"/>
      <c r="F17" s="5"/>
      <c r="G17" s="5"/>
      <c r="H17" s="5"/>
      <c r="I17" s="88"/>
    </row>
    <row r="18" spans="2:9" x14ac:dyDescent="0.15">
      <c r="B18" s="1523"/>
      <c r="C18" s="5"/>
      <c r="D18" s="5" t="s">
        <v>3</v>
      </c>
      <c r="E18" s="5"/>
      <c r="F18" s="5"/>
      <c r="G18" s="1522">
        <v>2023</v>
      </c>
      <c r="H18" s="1529" t="s">
        <v>4</v>
      </c>
      <c r="I18" s="1521"/>
    </row>
    <row r="19" spans="2:9" ht="14" thickBot="1" x14ac:dyDescent="0.2">
      <c r="B19" s="1520"/>
      <c r="C19" s="1519"/>
      <c r="D19" s="1519"/>
      <c r="E19" s="1519"/>
      <c r="F19" s="1519"/>
      <c r="G19" s="1519"/>
      <c r="H19" s="1519"/>
      <c r="I19" s="1518"/>
    </row>
    <row r="22" spans="2:9" x14ac:dyDescent="0.15">
      <c r="B22" s="1598" t="s">
        <v>5</v>
      </c>
      <c r="C22" s="1598"/>
      <c r="D22" s="1598"/>
      <c r="E22" s="1598"/>
      <c r="F22" s="1599"/>
      <c r="G22" s="1599"/>
      <c r="H22" s="1599"/>
      <c r="I22" s="1599"/>
    </row>
    <row r="23" spans="2:9" x14ac:dyDescent="0.15">
      <c r="C23" s="1592" t="s">
        <v>6</v>
      </c>
      <c r="D23" s="1592"/>
      <c r="E23" s="1592"/>
      <c r="F23" s="1592"/>
      <c r="G23" s="1592"/>
      <c r="H23" s="1592"/>
      <c r="I23" s="1592"/>
    </row>
    <row r="24" spans="2:9" x14ac:dyDescent="0.15">
      <c r="B24" s="1602" t="s">
        <v>7</v>
      </c>
      <c r="C24" s="1603"/>
      <c r="D24" s="1603"/>
      <c r="E24" s="1604"/>
      <c r="F24" s="1599"/>
      <c r="G24" s="1599"/>
      <c r="H24" s="1599"/>
      <c r="I24" s="1599"/>
    </row>
    <row r="25" spans="2:9" x14ac:dyDescent="0.15">
      <c r="C25" s="1592" t="s">
        <v>6</v>
      </c>
      <c r="D25" s="1592"/>
      <c r="E25" s="1592"/>
      <c r="F25" s="1592"/>
      <c r="G25" s="1592"/>
      <c r="H25" s="1592"/>
      <c r="I25" s="1592"/>
    </row>
    <row r="26" spans="2:9" x14ac:dyDescent="0.15">
      <c r="C26" s="1600" t="s">
        <v>8</v>
      </c>
      <c r="D26" s="1600"/>
      <c r="E26" s="1600"/>
      <c r="F26" s="1605"/>
      <c r="G26" s="1605"/>
      <c r="H26" s="1605"/>
      <c r="I26" s="1605"/>
    </row>
    <row r="27" spans="2:9" x14ac:dyDescent="0.15">
      <c r="C27" s="1600" t="s">
        <v>9</v>
      </c>
      <c r="D27" s="1600"/>
      <c r="E27" s="1600"/>
      <c r="F27" s="1605"/>
      <c r="G27" s="1605"/>
      <c r="H27" s="1605"/>
      <c r="I27" s="1605"/>
    </row>
    <row r="28" spans="2:9" x14ac:dyDescent="0.15">
      <c r="C28" s="1600" t="s">
        <v>10</v>
      </c>
      <c r="D28" s="1600"/>
      <c r="E28" s="1600"/>
      <c r="F28" s="1601"/>
      <c r="G28" s="1601"/>
      <c r="H28" s="1601"/>
      <c r="I28" s="1601"/>
    </row>
    <row r="31" spans="2:9" x14ac:dyDescent="0.15">
      <c r="B31" s="1516"/>
    </row>
    <row r="32" spans="2:9" x14ac:dyDescent="0.15">
      <c r="B32" s="1516"/>
    </row>
    <row r="35" spans="2:2" x14ac:dyDescent="0.15">
      <c r="B35" s="1516"/>
    </row>
  </sheetData>
  <mergeCells count="15">
    <mergeCell ref="C28:E28"/>
    <mergeCell ref="F28:I28"/>
    <mergeCell ref="B24:E24"/>
    <mergeCell ref="F24:I24"/>
    <mergeCell ref="C25:I25"/>
    <mergeCell ref="C26:E26"/>
    <mergeCell ref="F26:I26"/>
    <mergeCell ref="C27:E27"/>
    <mergeCell ref="F27:I27"/>
    <mergeCell ref="C23:I23"/>
    <mergeCell ref="B9:I9"/>
    <mergeCell ref="E11:F11"/>
    <mergeCell ref="C13:H13"/>
    <mergeCell ref="B22:E22"/>
    <mergeCell ref="F22:I22"/>
  </mergeCells>
  <dataValidations count="1">
    <dataValidation type="list" allowBlank="1" showInputMessage="1" showErrorMessage="1" sqref="G16" xr:uid="{3FFA29EF-1953-4D73-BF39-F6D76A9CF633}">
      <formula1>"AT,BE,BG,CA,CH,CY,CZ,DE,DK,EE,EL,ES,FI,FR,HR,HU,IE,IS,IT,LI,LT,LU,LV,MK,MT,NL,NO,PL,PT,RO,RU,SE,SI,SK,TR,UK,US"</formula1>
    </dataValidation>
  </dataValidation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9C5C4-CD07-44BA-ABE2-B2A9FAC36932}">
  <sheetPr>
    <tabColor indexed="16"/>
    <pageSetUpPr fitToPage="1"/>
  </sheetPr>
  <dimension ref="A1:P60"/>
  <sheetViews>
    <sheetView showGridLines="0" topLeftCell="A3" zoomScale="70" zoomScaleNormal="70" workbookViewId="0">
      <selection activeCell="Q30" sqref="Q30"/>
    </sheetView>
  </sheetViews>
  <sheetFormatPr baseColWidth="10" defaultColWidth="9.5" defaultRowHeight="12" x14ac:dyDescent="0.15"/>
  <cols>
    <col min="1" max="1" width="3.1640625" style="1009" customWidth="1"/>
    <col min="2" max="2" width="21.33203125" style="1010" customWidth="1"/>
    <col min="3" max="3" width="10.33203125" style="1011" customWidth="1"/>
    <col min="4" max="4" width="14.33203125" style="1011" customWidth="1"/>
    <col min="5" max="5" width="19.33203125" style="1011" customWidth="1"/>
    <col min="6" max="6" width="10.33203125" style="1011" customWidth="1"/>
    <col min="7" max="7" width="14.33203125" style="1011" customWidth="1"/>
    <col min="8" max="8" width="19.33203125" style="1011" customWidth="1"/>
    <col min="9" max="9" width="10.33203125" style="1011" customWidth="1"/>
    <col min="10" max="10" width="14.33203125" style="1011" customWidth="1"/>
    <col min="11" max="11" width="19.33203125" style="1011" customWidth="1"/>
    <col min="12" max="12" width="10.33203125" style="1011" customWidth="1"/>
    <col min="13" max="13" width="14.33203125" style="1011" customWidth="1"/>
    <col min="14" max="14" width="19.33203125" style="1011" customWidth="1"/>
    <col min="15" max="16384" width="9.5" style="1011"/>
  </cols>
  <sheetData>
    <row r="1" spans="1:16" ht="12.75" customHeight="1" thickBot="1" x14ac:dyDescent="0.2"/>
    <row r="2" spans="1:16" ht="14.75" customHeight="1" x14ac:dyDescent="0.2">
      <c r="A2" s="1012"/>
      <c r="B2" s="1013" t="s">
        <v>6</v>
      </c>
      <c r="C2" s="1014"/>
      <c r="D2" s="1014"/>
      <c r="E2" s="1014"/>
      <c r="F2" s="1014"/>
      <c r="G2" s="1014"/>
      <c r="H2" s="1014"/>
      <c r="I2" s="1069" t="s">
        <v>355</v>
      </c>
      <c r="J2" s="1838"/>
      <c r="K2" s="1838"/>
      <c r="L2" s="1070" t="s">
        <v>356</v>
      </c>
      <c r="M2" s="1838"/>
      <c r="N2" s="1839"/>
    </row>
    <row r="3" spans="1:16" ht="14.75" customHeight="1" x14ac:dyDescent="0.15">
      <c r="A3" s="1017"/>
      <c r="B3" s="1018" t="s">
        <v>6</v>
      </c>
      <c r="C3" s="1034"/>
      <c r="D3" s="1034"/>
      <c r="E3" s="1034"/>
      <c r="F3" s="1034"/>
      <c r="G3" s="1034"/>
      <c r="H3" s="1071"/>
      <c r="I3" s="1072" t="s">
        <v>357</v>
      </c>
      <c r="J3" s="1073"/>
      <c r="K3" s="262"/>
      <c r="L3" s="1840"/>
      <c r="M3" s="1841"/>
      <c r="N3" s="1842"/>
    </row>
    <row r="4" spans="1:16" ht="14.75" customHeight="1" x14ac:dyDescent="0.35">
      <c r="A4" s="1017"/>
      <c r="B4" s="1018" t="s">
        <v>6</v>
      </c>
      <c r="C4" s="1074"/>
      <c r="D4" s="1074"/>
      <c r="E4" s="1075"/>
      <c r="F4" s="1075"/>
      <c r="G4" s="1075"/>
      <c r="H4" s="1074"/>
      <c r="I4" s="1843" t="s">
        <v>6</v>
      </c>
      <c r="J4" s="1844"/>
      <c r="K4" s="1845"/>
      <c r="L4" s="1846"/>
      <c r="M4" s="1847"/>
      <c r="N4" s="1848"/>
    </row>
    <row r="5" spans="1:16" ht="14.75" customHeight="1" x14ac:dyDescent="0.35">
      <c r="A5" s="1017"/>
      <c r="B5" s="1018"/>
      <c r="C5" s="1075"/>
      <c r="D5" s="1075"/>
      <c r="E5" s="1076"/>
      <c r="F5" s="1076"/>
      <c r="G5" s="1076"/>
      <c r="H5" s="1077"/>
      <c r="I5" s="936" t="s">
        <v>358</v>
      </c>
      <c r="J5" s="262"/>
      <c r="K5" s="934"/>
      <c r="L5" s="934"/>
      <c r="M5" s="934"/>
      <c r="N5" s="935"/>
    </row>
    <row r="6" spans="1:16" ht="14.75" customHeight="1" x14ac:dyDescent="0.35">
      <c r="A6" s="1017"/>
      <c r="B6" s="1018"/>
      <c r="C6" s="1075"/>
      <c r="D6" s="1075"/>
      <c r="E6" s="1849" t="s">
        <v>612</v>
      </c>
      <c r="F6" s="1849"/>
      <c r="G6" s="1849"/>
      <c r="H6" s="1850"/>
      <c r="I6" s="1851"/>
      <c r="J6" s="1844"/>
      <c r="K6" s="1846"/>
      <c r="L6" s="1844"/>
      <c r="M6" s="1846"/>
      <c r="N6" s="1848"/>
    </row>
    <row r="7" spans="1:16" ht="14.75" customHeight="1" x14ac:dyDescent="0.15">
      <c r="A7" s="1017"/>
      <c r="B7" s="1024"/>
      <c r="C7" s="1078"/>
      <c r="D7" s="1078"/>
      <c r="E7" s="1849"/>
      <c r="F7" s="1849"/>
      <c r="G7" s="1849"/>
      <c r="H7" s="1850"/>
      <c r="I7" s="1843" t="s">
        <v>6</v>
      </c>
      <c r="J7" s="1844"/>
      <c r="K7" s="1844"/>
      <c r="L7" s="1844"/>
      <c r="M7" s="1844"/>
      <c r="N7" s="1848"/>
    </row>
    <row r="8" spans="1:16" ht="14.75" customHeight="1" x14ac:dyDescent="0.2">
      <c r="A8" s="1017"/>
      <c r="B8" s="1024"/>
      <c r="C8" s="1078"/>
      <c r="D8" s="1078"/>
      <c r="E8" s="1852" t="s">
        <v>613</v>
      </c>
      <c r="F8" s="1852"/>
      <c r="G8" s="1852"/>
      <c r="H8" s="1853"/>
      <c r="I8" s="1079" t="s">
        <v>614</v>
      </c>
      <c r="J8" s="933"/>
      <c r="K8" s="933"/>
      <c r="L8" s="1080" t="s">
        <v>9</v>
      </c>
      <c r="M8" s="1854"/>
      <c r="N8" s="1855"/>
    </row>
    <row r="9" spans="1:16" ht="14.75" customHeight="1" x14ac:dyDescent="0.15">
      <c r="A9" s="1017"/>
      <c r="B9" s="1024" t="s">
        <v>615</v>
      </c>
      <c r="C9" s="1081"/>
      <c r="D9" s="1081"/>
      <c r="E9" s="1856" t="s">
        <v>616</v>
      </c>
      <c r="F9" s="1856"/>
      <c r="G9" s="1856"/>
      <c r="H9" s="1857"/>
      <c r="I9" s="1082" t="s">
        <v>10</v>
      </c>
      <c r="J9" s="1858"/>
      <c r="K9" s="1858"/>
      <c r="L9" s="1859"/>
      <c r="M9" s="1858"/>
      <c r="N9" s="1860"/>
    </row>
    <row r="10" spans="1:16" ht="12.75" customHeight="1" x14ac:dyDescent="0.15">
      <c r="A10" s="1032"/>
      <c r="B10" s="1083"/>
      <c r="C10" s="1034"/>
      <c r="D10" s="1034"/>
      <c r="E10" s="1035"/>
      <c r="F10" s="1035"/>
      <c r="G10" s="1035"/>
      <c r="H10" s="1035"/>
      <c r="I10" s="1035"/>
      <c r="J10" s="1035"/>
      <c r="K10" s="1084" t="s">
        <v>6</v>
      </c>
      <c r="L10" s="1085"/>
      <c r="M10" s="1035"/>
      <c r="N10" s="1086"/>
    </row>
    <row r="11" spans="1:16" ht="33.5" customHeight="1" x14ac:dyDescent="0.15">
      <c r="A11" s="1861">
        <v>1</v>
      </c>
      <c r="B11" s="1865" t="s">
        <v>617</v>
      </c>
      <c r="C11" s="1866"/>
      <c r="D11" s="1866"/>
      <c r="E11" s="1866"/>
      <c r="F11" s="1866"/>
      <c r="G11" s="1866"/>
      <c r="H11" s="1866"/>
      <c r="I11" s="1866"/>
      <c r="J11" s="1866"/>
      <c r="K11" s="1866"/>
      <c r="L11" s="1866"/>
      <c r="M11" s="1866"/>
      <c r="N11" s="1867"/>
    </row>
    <row r="12" spans="1:16" ht="15" customHeight="1" x14ac:dyDescent="0.2">
      <c r="A12" s="1862"/>
      <c r="B12" s="1868" t="s">
        <v>618</v>
      </c>
      <c r="C12" s="1870" t="s">
        <v>619</v>
      </c>
      <c r="D12" s="1087" t="s">
        <v>620</v>
      </c>
      <c r="E12" s="1088"/>
      <c r="F12" s="1872" t="s">
        <v>621</v>
      </c>
      <c r="G12" s="1087" t="s">
        <v>620</v>
      </c>
      <c r="H12" s="1088"/>
      <c r="I12" s="1872" t="s">
        <v>622</v>
      </c>
      <c r="J12" s="1087" t="s">
        <v>620</v>
      </c>
      <c r="K12" s="1088"/>
      <c r="L12" s="1872" t="s">
        <v>623</v>
      </c>
      <c r="M12" s="1087" t="s">
        <v>620</v>
      </c>
      <c r="N12" s="1089"/>
      <c r="O12" s="1873"/>
      <c r="P12" s="1874"/>
    </row>
    <row r="13" spans="1:16" ht="15" customHeight="1" x14ac:dyDescent="0.2">
      <c r="A13" s="1862"/>
      <c r="B13" s="1869"/>
      <c r="C13" s="1871"/>
      <c r="D13" s="1090" t="s">
        <v>624</v>
      </c>
      <c r="E13" s="1091"/>
      <c r="F13" s="1871"/>
      <c r="G13" s="1090" t="s">
        <v>624</v>
      </c>
      <c r="H13" s="1091"/>
      <c r="I13" s="1871"/>
      <c r="J13" s="1090" t="s">
        <v>624</v>
      </c>
      <c r="K13" s="1091"/>
      <c r="L13" s="1871"/>
      <c r="M13" s="1090" t="s">
        <v>624</v>
      </c>
      <c r="N13" s="1092"/>
    </row>
    <row r="14" spans="1:16" ht="15" customHeight="1" x14ac:dyDescent="0.2">
      <c r="A14" s="1863"/>
      <c r="B14" s="1869" t="s">
        <v>625</v>
      </c>
      <c r="C14" s="1875"/>
      <c r="D14" s="1876"/>
      <c r="E14" s="1876"/>
      <c r="F14" s="1876"/>
      <c r="G14" s="1876"/>
      <c r="H14" s="1876"/>
      <c r="I14" s="1876"/>
      <c r="J14" s="1876"/>
      <c r="K14" s="1876"/>
      <c r="L14" s="1876"/>
      <c r="M14" s="1876"/>
      <c r="N14" s="1877"/>
    </row>
    <row r="15" spans="1:16" ht="15" customHeight="1" x14ac:dyDescent="0.2">
      <c r="A15" s="1864"/>
      <c r="B15" s="1868"/>
      <c r="C15" s="1875"/>
      <c r="D15" s="1876"/>
      <c r="E15" s="1876"/>
      <c r="F15" s="1876"/>
      <c r="G15" s="1876"/>
      <c r="H15" s="1876"/>
      <c r="I15" s="1876"/>
      <c r="J15" s="1876"/>
      <c r="K15" s="1876"/>
      <c r="L15" s="1876"/>
      <c r="M15" s="1876"/>
      <c r="N15" s="1877"/>
    </row>
    <row r="16" spans="1:16" ht="35.75" customHeight="1" x14ac:dyDescent="0.15">
      <c r="A16" s="1861">
        <v>2</v>
      </c>
      <c r="B16" s="1888" t="s">
        <v>626</v>
      </c>
      <c r="C16" s="1889"/>
      <c r="D16" s="1889"/>
      <c r="E16" s="1882"/>
      <c r="F16" s="1882"/>
      <c r="G16" s="1882"/>
      <c r="H16" s="1882"/>
      <c r="I16" s="1882"/>
      <c r="J16" s="1882"/>
      <c r="K16" s="1882"/>
      <c r="L16" s="1882"/>
      <c r="M16" s="1882"/>
      <c r="N16" s="1883"/>
    </row>
    <row r="17" spans="1:14" ht="15" customHeight="1" x14ac:dyDescent="0.2">
      <c r="A17" s="1862"/>
      <c r="B17" s="1890"/>
      <c r="C17" s="1885"/>
      <c r="D17" s="1885"/>
      <c r="E17" s="1885"/>
      <c r="F17" s="1885"/>
      <c r="G17" s="1885"/>
      <c r="H17" s="1885"/>
      <c r="I17" s="1885"/>
      <c r="J17" s="1885"/>
      <c r="K17" s="1885"/>
      <c r="L17" s="1885"/>
      <c r="M17" s="1885"/>
      <c r="N17" s="1886"/>
    </row>
    <row r="18" spans="1:14" ht="15" customHeight="1" x14ac:dyDescent="0.2">
      <c r="A18" s="1862"/>
      <c r="B18" s="1891" t="s">
        <v>6</v>
      </c>
      <c r="C18" s="1885"/>
      <c r="D18" s="1885"/>
      <c r="E18" s="1885"/>
      <c r="F18" s="1885"/>
      <c r="G18" s="1885"/>
      <c r="H18" s="1885"/>
      <c r="I18" s="1885"/>
      <c r="J18" s="1885"/>
      <c r="K18" s="1885"/>
      <c r="L18" s="1885"/>
      <c r="M18" s="1885"/>
      <c r="N18" s="1886"/>
    </row>
    <row r="19" spans="1:14" ht="15" customHeight="1" x14ac:dyDescent="0.2">
      <c r="A19" s="1862"/>
      <c r="B19" s="1891"/>
      <c r="C19" s="1885"/>
      <c r="D19" s="1885"/>
      <c r="E19" s="1885"/>
      <c r="F19" s="1885"/>
      <c r="G19" s="1885"/>
      <c r="H19" s="1885"/>
      <c r="I19" s="1885"/>
      <c r="J19" s="1885"/>
      <c r="K19" s="1885"/>
      <c r="L19" s="1885"/>
      <c r="M19" s="1885"/>
      <c r="N19" s="1886"/>
    </row>
    <row r="20" spans="1:14" ht="15" customHeight="1" x14ac:dyDescent="0.2">
      <c r="A20" s="1881"/>
      <c r="B20" s="1878"/>
      <c r="C20" s="1879"/>
      <c r="D20" s="1879"/>
      <c r="E20" s="1879"/>
      <c r="F20" s="1879"/>
      <c r="G20" s="1879"/>
      <c r="H20" s="1879"/>
      <c r="I20" s="1879"/>
      <c r="J20" s="1879"/>
      <c r="K20" s="1879"/>
      <c r="L20" s="1879"/>
      <c r="M20" s="1879"/>
      <c r="N20" s="1880"/>
    </row>
    <row r="21" spans="1:14" ht="20" customHeight="1" x14ac:dyDescent="0.15">
      <c r="A21" s="1861">
        <v>3</v>
      </c>
      <c r="B21" s="1865" t="s">
        <v>627</v>
      </c>
      <c r="C21" s="1882"/>
      <c r="D21" s="1882"/>
      <c r="E21" s="1882"/>
      <c r="F21" s="1882"/>
      <c r="G21" s="1882"/>
      <c r="H21" s="1882"/>
      <c r="I21" s="1882"/>
      <c r="J21" s="1882"/>
      <c r="K21" s="1882"/>
      <c r="L21" s="1882"/>
      <c r="M21" s="1882"/>
      <c r="N21" s="1883"/>
    </row>
    <row r="22" spans="1:14" ht="15" customHeight="1" x14ac:dyDescent="0.2">
      <c r="A22" s="1862"/>
      <c r="B22" s="1884"/>
      <c r="C22" s="1885"/>
      <c r="D22" s="1885"/>
      <c r="E22" s="1885"/>
      <c r="F22" s="1885"/>
      <c r="G22" s="1885"/>
      <c r="H22" s="1885"/>
      <c r="I22" s="1885"/>
      <c r="J22" s="1885"/>
      <c r="K22" s="1885"/>
      <c r="L22" s="1885"/>
      <c r="M22" s="1885"/>
      <c r="N22" s="1886"/>
    </row>
    <row r="23" spans="1:14" ht="15" customHeight="1" x14ac:dyDescent="0.2">
      <c r="A23" s="1862"/>
      <c r="B23" s="1093"/>
      <c r="C23" s="1091"/>
      <c r="D23" s="1091"/>
      <c r="E23" s="1091"/>
      <c r="F23" s="1091"/>
      <c r="G23" s="1091"/>
      <c r="H23" s="1091"/>
      <c r="I23" s="1091"/>
      <c r="J23" s="1091"/>
      <c r="K23" s="1091"/>
      <c r="L23" s="1091"/>
      <c r="M23" s="1091"/>
      <c r="N23" s="1092"/>
    </row>
    <row r="24" spans="1:14" ht="15" customHeight="1" x14ac:dyDescent="0.2">
      <c r="A24" s="1862"/>
      <c r="B24" s="1884"/>
      <c r="C24" s="1885"/>
      <c r="D24" s="1885"/>
      <c r="E24" s="1885"/>
      <c r="F24" s="1885"/>
      <c r="G24" s="1885"/>
      <c r="H24" s="1885"/>
      <c r="I24" s="1885"/>
      <c r="J24" s="1885"/>
      <c r="K24" s="1885"/>
      <c r="L24" s="1885"/>
      <c r="M24" s="1885"/>
      <c r="N24" s="1886"/>
    </row>
    <row r="25" spans="1:14" ht="15" customHeight="1" x14ac:dyDescent="0.2">
      <c r="A25" s="1881"/>
      <c r="B25" s="1887"/>
      <c r="C25" s="1879"/>
      <c r="D25" s="1879"/>
      <c r="E25" s="1879"/>
      <c r="F25" s="1879"/>
      <c r="G25" s="1879"/>
      <c r="H25" s="1879"/>
      <c r="I25" s="1879"/>
      <c r="J25" s="1879"/>
      <c r="K25" s="1879"/>
      <c r="L25" s="1879"/>
      <c r="M25" s="1879"/>
      <c r="N25" s="1880"/>
    </row>
    <row r="26" spans="1:14" ht="16.25" customHeight="1" x14ac:dyDescent="0.15">
      <c r="A26" s="1861">
        <v>4</v>
      </c>
      <c r="B26" s="1865" t="s">
        <v>628</v>
      </c>
      <c r="C26" s="1882"/>
      <c r="D26" s="1882"/>
      <c r="E26" s="1882"/>
      <c r="F26" s="1882"/>
      <c r="G26" s="1882"/>
      <c r="H26" s="1882"/>
      <c r="I26" s="1882"/>
      <c r="J26" s="1882"/>
      <c r="K26" s="1882"/>
      <c r="L26" s="1882"/>
      <c r="M26" s="1882"/>
      <c r="N26" s="1883"/>
    </row>
    <row r="27" spans="1:14" ht="15" customHeight="1" x14ac:dyDescent="0.2">
      <c r="A27" s="1862"/>
      <c r="B27" s="1892"/>
      <c r="C27" s="1893"/>
      <c r="D27" s="1893"/>
      <c r="E27" s="1893"/>
      <c r="F27" s="1893"/>
      <c r="G27" s="1893"/>
      <c r="H27" s="1893"/>
      <c r="I27" s="1893"/>
      <c r="J27" s="1893"/>
      <c r="K27" s="1893"/>
      <c r="L27" s="1893"/>
      <c r="M27" s="1893"/>
      <c r="N27" s="1894"/>
    </row>
    <row r="28" spans="1:14" ht="15" customHeight="1" x14ac:dyDescent="0.2">
      <c r="A28" s="1862"/>
      <c r="B28" s="1884"/>
      <c r="C28" s="1893"/>
      <c r="D28" s="1893"/>
      <c r="E28" s="1893"/>
      <c r="F28" s="1893"/>
      <c r="G28" s="1893"/>
      <c r="H28" s="1893"/>
      <c r="I28" s="1893"/>
      <c r="J28" s="1893"/>
      <c r="K28" s="1893"/>
      <c r="L28" s="1893"/>
      <c r="M28" s="1893"/>
      <c r="N28" s="1894"/>
    </row>
    <row r="29" spans="1:14" ht="15" customHeight="1" x14ac:dyDescent="0.2">
      <c r="A29" s="1862"/>
      <c r="B29" s="1884"/>
      <c r="C29" s="1885"/>
      <c r="D29" s="1885"/>
      <c r="E29" s="1885"/>
      <c r="F29" s="1885"/>
      <c r="G29" s="1885"/>
      <c r="H29" s="1885"/>
      <c r="I29" s="1885"/>
      <c r="J29" s="1885"/>
      <c r="K29" s="1885"/>
      <c r="L29" s="1885"/>
      <c r="M29" s="1885"/>
      <c r="N29" s="1886"/>
    </row>
    <row r="30" spans="1:14" ht="15" customHeight="1" x14ac:dyDescent="0.2">
      <c r="A30" s="1881"/>
      <c r="B30" s="1887"/>
      <c r="C30" s="1879"/>
      <c r="D30" s="1879"/>
      <c r="E30" s="1879"/>
      <c r="F30" s="1879"/>
      <c r="G30" s="1879"/>
      <c r="H30" s="1879"/>
      <c r="I30" s="1879"/>
      <c r="J30" s="1879"/>
      <c r="K30" s="1879"/>
      <c r="L30" s="1879"/>
      <c r="M30" s="1879"/>
      <c r="N30" s="1880"/>
    </row>
    <row r="31" spans="1:14" ht="33" customHeight="1" x14ac:dyDescent="0.15">
      <c r="A31" s="1861">
        <v>5</v>
      </c>
      <c r="B31" s="1865" t="s">
        <v>629</v>
      </c>
      <c r="C31" s="1882"/>
      <c r="D31" s="1882"/>
      <c r="E31" s="1882"/>
      <c r="F31" s="1882"/>
      <c r="G31" s="1882"/>
      <c r="H31" s="1882"/>
      <c r="I31" s="1882"/>
      <c r="J31" s="1882"/>
      <c r="K31" s="1882"/>
      <c r="L31" s="1882"/>
      <c r="M31" s="1882"/>
      <c r="N31" s="1883"/>
    </row>
    <row r="32" spans="1:14" ht="15" customHeight="1" x14ac:dyDescent="0.2">
      <c r="A32" s="1862"/>
      <c r="B32" s="1895"/>
      <c r="C32" s="1896"/>
      <c r="D32" s="1896"/>
      <c r="E32" s="1896"/>
      <c r="F32" s="1896"/>
      <c r="G32" s="1896"/>
      <c r="H32" s="1896"/>
      <c r="I32" s="1896"/>
      <c r="J32" s="1896"/>
      <c r="K32" s="1896"/>
      <c r="L32" s="1896"/>
      <c r="M32" s="1896"/>
      <c r="N32" s="1897"/>
    </row>
    <row r="33" spans="1:14" ht="15" customHeight="1" x14ac:dyDescent="0.2">
      <c r="A33" s="1862"/>
      <c r="B33" s="1898"/>
      <c r="C33" s="1896"/>
      <c r="D33" s="1896"/>
      <c r="E33" s="1896"/>
      <c r="F33" s="1896"/>
      <c r="G33" s="1896"/>
      <c r="H33" s="1896"/>
      <c r="I33" s="1896"/>
      <c r="J33" s="1896"/>
      <c r="K33" s="1896"/>
      <c r="L33" s="1896"/>
      <c r="M33" s="1896"/>
      <c r="N33" s="1897"/>
    </row>
    <row r="34" spans="1:14" ht="15" customHeight="1" x14ac:dyDescent="0.2">
      <c r="A34" s="1862"/>
      <c r="B34" s="1898"/>
      <c r="C34" s="1896"/>
      <c r="D34" s="1896"/>
      <c r="E34" s="1896"/>
      <c r="F34" s="1896"/>
      <c r="G34" s="1896"/>
      <c r="H34" s="1896"/>
      <c r="I34" s="1896"/>
      <c r="J34" s="1896"/>
      <c r="K34" s="1896"/>
      <c r="L34" s="1896"/>
      <c r="M34" s="1896"/>
      <c r="N34" s="1897"/>
    </row>
    <row r="35" spans="1:14" ht="15" customHeight="1" x14ac:dyDescent="0.2">
      <c r="A35" s="1881"/>
      <c r="B35" s="1899"/>
      <c r="C35" s="1900"/>
      <c r="D35" s="1900"/>
      <c r="E35" s="1900"/>
      <c r="F35" s="1900"/>
      <c r="G35" s="1900"/>
      <c r="H35" s="1900"/>
      <c r="I35" s="1900"/>
      <c r="J35" s="1900"/>
      <c r="K35" s="1900"/>
      <c r="L35" s="1900"/>
      <c r="M35" s="1900"/>
      <c r="N35" s="1901"/>
    </row>
    <row r="36" spans="1:14" ht="20" customHeight="1" x14ac:dyDescent="0.15">
      <c r="A36" s="1861">
        <v>6</v>
      </c>
      <c r="B36" s="1865" t="s">
        <v>630</v>
      </c>
      <c r="C36" s="1882"/>
      <c r="D36" s="1882"/>
      <c r="E36" s="1882"/>
      <c r="F36" s="1882"/>
      <c r="G36" s="1882"/>
      <c r="H36" s="1882"/>
      <c r="I36" s="1882"/>
      <c r="J36" s="1882"/>
      <c r="K36" s="1882"/>
      <c r="L36" s="1882"/>
      <c r="M36" s="1882"/>
      <c r="N36" s="1883"/>
    </row>
    <row r="37" spans="1:14" ht="15" customHeight="1" x14ac:dyDescent="0.2">
      <c r="A37" s="1862"/>
      <c r="B37" s="1902"/>
      <c r="C37" s="1896"/>
      <c r="D37" s="1896"/>
      <c r="E37" s="1896"/>
      <c r="F37" s="1896"/>
      <c r="G37" s="1896"/>
      <c r="H37" s="1896"/>
      <c r="I37" s="1896"/>
      <c r="J37" s="1896"/>
      <c r="K37" s="1896"/>
      <c r="L37" s="1896"/>
      <c r="M37" s="1896"/>
      <c r="N37" s="1897"/>
    </row>
    <row r="38" spans="1:14" ht="15" customHeight="1" x14ac:dyDescent="0.2">
      <c r="A38" s="1862"/>
      <c r="B38" s="1898"/>
      <c r="C38" s="1896"/>
      <c r="D38" s="1896"/>
      <c r="E38" s="1896"/>
      <c r="F38" s="1896"/>
      <c r="G38" s="1896"/>
      <c r="H38" s="1896"/>
      <c r="I38" s="1896"/>
      <c r="J38" s="1896"/>
      <c r="K38" s="1896"/>
      <c r="L38" s="1896"/>
      <c r="M38" s="1896"/>
      <c r="N38" s="1897"/>
    </row>
    <row r="39" spans="1:14" ht="15" customHeight="1" x14ac:dyDescent="0.2">
      <c r="A39" s="1862"/>
      <c r="B39" s="1898"/>
      <c r="C39" s="1896"/>
      <c r="D39" s="1896"/>
      <c r="E39" s="1896"/>
      <c r="F39" s="1896"/>
      <c r="G39" s="1896"/>
      <c r="H39" s="1896"/>
      <c r="I39" s="1896"/>
      <c r="J39" s="1896"/>
      <c r="K39" s="1896"/>
      <c r="L39" s="1896"/>
      <c r="M39" s="1896"/>
      <c r="N39" s="1897"/>
    </row>
    <row r="40" spans="1:14" ht="15" customHeight="1" x14ac:dyDescent="0.2">
      <c r="A40" s="1881"/>
      <c r="B40" s="1899"/>
      <c r="C40" s="1900"/>
      <c r="D40" s="1900"/>
      <c r="E40" s="1900"/>
      <c r="F40" s="1900"/>
      <c r="G40" s="1900"/>
      <c r="H40" s="1900"/>
      <c r="I40" s="1900"/>
      <c r="J40" s="1900"/>
      <c r="K40" s="1900"/>
      <c r="L40" s="1900"/>
      <c r="M40" s="1900"/>
      <c r="N40" s="1901"/>
    </row>
    <row r="41" spans="1:14" ht="20" customHeight="1" x14ac:dyDescent="0.15">
      <c r="A41" s="1861">
        <v>7</v>
      </c>
      <c r="B41" s="1884" t="s">
        <v>631</v>
      </c>
      <c r="C41" s="1903"/>
      <c r="D41" s="1903"/>
      <c r="E41" s="1903"/>
      <c r="F41" s="1903"/>
      <c r="G41" s="1903"/>
      <c r="H41" s="1903"/>
      <c r="I41" s="1903"/>
      <c r="J41" s="1903"/>
      <c r="K41" s="1903"/>
      <c r="L41" s="1903"/>
      <c r="M41" s="1903"/>
      <c r="N41" s="1904"/>
    </row>
    <row r="42" spans="1:14" ht="15" customHeight="1" x14ac:dyDescent="0.2">
      <c r="A42" s="1862"/>
      <c r="B42" s="1905"/>
      <c r="C42" s="1906"/>
      <c r="D42" s="1906"/>
      <c r="E42" s="1906"/>
      <c r="F42" s="1906"/>
      <c r="G42" s="1906"/>
      <c r="H42" s="1906"/>
      <c r="I42" s="1906"/>
      <c r="J42" s="1906"/>
      <c r="K42" s="1906"/>
      <c r="L42" s="1906"/>
      <c r="M42" s="1906"/>
      <c r="N42" s="1907"/>
    </row>
    <row r="43" spans="1:14" ht="15" customHeight="1" x14ac:dyDescent="0.2">
      <c r="A43" s="1862"/>
      <c r="B43" s="1905"/>
      <c r="C43" s="1906"/>
      <c r="D43" s="1906"/>
      <c r="E43" s="1906"/>
      <c r="F43" s="1906"/>
      <c r="G43" s="1906"/>
      <c r="H43" s="1906"/>
      <c r="I43" s="1906"/>
      <c r="J43" s="1906"/>
      <c r="K43" s="1906"/>
      <c r="L43" s="1906"/>
      <c r="M43" s="1906"/>
      <c r="N43" s="1907"/>
    </row>
    <row r="44" spans="1:14" ht="15" customHeight="1" x14ac:dyDescent="0.2">
      <c r="A44" s="1862"/>
      <c r="B44" s="1905"/>
      <c r="C44" s="1906"/>
      <c r="D44" s="1906"/>
      <c r="E44" s="1906"/>
      <c r="F44" s="1906"/>
      <c r="G44" s="1906"/>
      <c r="H44" s="1906"/>
      <c r="I44" s="1906"/>
      <c r="J44" s="1906"/>
      <c r="K44" s="1906"/>
      <c r="L44" s="1906"/>
      <c r="M44" s="1906"/>
      <c r="N44" s="1907"/>
    </row>
    <row r="45" spans="1:14" ht="15" customHeight="1" x14ac:dyDescent="0.2">
      <c r="A45" s="1881"/>
      <c r="B45" s="1905"/>
      <c r="C45" s="1906"/>
      <c r="D45" s="1906"/>
      <c r="E45" s="1906"/>
      <c r="F45" s="1906"/>
      <c r="G45" s="1906"/>
      <c r="H45" s="1906"/>
      <c r="I45" s="1906"/>
      <c r="J45" s="1906"/>
      <c r="K45" s="1906"/>
      <c r="L45" s="1906"/>
      <c r="M45" s="1906"/>
      <c r="N45" s="1907"/>
    </row>
    <row r="46" spans="1:14" ht="19.5" customHeight="1" x14ac:dyDescent="0.15">
      <c r="A46" s="1861">
        <v>8</v>
      </c>
      <c r="B46" s="1865" t="s">
        <v>632</v>
      </c>
      <c r="C46" s="1882"/>
      <c r="D46" s="1882"/>
      <c r="E46" s="1882"/>
      <c r="F46" s="1882"/>
      <c r="G46" s="1882"/>
      <c r="H46" s="1882"/>
      <c r="I46" s="1882"/>
      <c r="J46" s="1882"/>
      <c r="K46" s="1882"/>
      <c r="L46" s="1882"/>
      <c r="M46" s="1882"/>
      <c r="N46" s="1883"/>
    </row>
    <row r="47" spans="1:14" ht="15" customHeight="1" x14ac:dyDescent="0.2">
      <c r="A47" s="1862"/>
      <c r="B47" s="1902"/>
      <c r="C47" s="1896"/>
      <c r="D47" s="1896"/>
      <c r="E47" s="1896"/>
      <c r="F47" s="1896"/>
      <c r="G47" s="1896"/>
      <c r="H47" s="1896"/>
      <c r="I47" s="1896"/>
      <c r="J47" s="1896"/>
      <c r="K47" s="1896"/>
      <c r="L47" s="1896"/>
      <c r="M47" s="1896"/>
      <c r="N47" s="1897"/>
    </row>
    <row r="48" spans="1:14" ht="15" customHeight="1" x14ac:dyDescent="0.2">
      <c r="A48" s="1862"/>
      <c r="B48" s="1898"/>
      <c r="C48" s="1896"/>
      <c r="D48" s="1896"/>
      <c r="E48" s="1896"/>
      <c r="F48" s="1896"/>
      <c r="G48" s="1896"/>
      <c r="H48" s="1896"/>
      <c r="I48" s="1896"/>
      <c r="J48" s="1896"/>
      <c r="K48" s="1896"/>
      <c r="L48" s="1896"/>
      <c r="M48" s="1896"/>
      <c r="N48" s="1897"/>
    </row>
    <row r="49" spans="1:14" ht="15" customHeight="1" x14ac:dyDescent="0.2">
      <c r="A49" s="1862"/>
      <c r="B49" s="1898"/>
      <c r="C49" s="1896"/>
      <c r="D49" s="1896"/>
      <c r="E49" s="1896"/>
      <c r="F49" s="1896"/>
      <c r="G49" s="1896"/>
      <c r="H49" s="1896"/>
      <c r="I49" s="1896"/>
      <c r="J49" s="1896"/>
      <c r="K49" s="1896"/>
      <c r="L49" s="1896"/>
      <c r="M49" s="1896"/>
      <c r="N49" s="1897"/>
    </row>
    <row r="50" spans="1:14" ht="15" customHeight="1" thickBot="1" x14ac:dyDescent="0.25">
      <c r="A50" s="1908"/>
      <c r="B50" s="1909"/>
      <c r="C50" s="1910"/>
      <c r="D50" s="1910"/>
      <c r="E50" s="1910"/>
      <c r="F50" s="1910"/>
      <c r="G50" s="1910"/>
      <c r="H50" s="1910"/>
      <c r="I50" s="1910"/>
      <c r="J50" s="1910"/>
      <c r="K50" s="1910"/>
      <c r="L50" s="1910"/>
      <c r="M50" s="1910"/>
      <c r="N50" s="1911"/>
    </row>
    <row r="51" spans="1:14" ht="12.75" customHeight="1" x14ac:dyDescent="0.15">
      <c r="A51" s="1011"/>
      <c r="B51" s="1011"/>
    </row>
    <row r="52" spans="1:14" x14ac:dyDescent="0.15">
      <c r="A52" s="1011"/>
      <c r="B52" s="1011"/>
    </row>
    <row r="53" spans="1:14" x14ac:dyDescent="0.15">
      <c r="A53" s="1011"/>
      <c r="B53" s="1011"/>
    </row>
    <row r="54" spans="1:14" x14ac:dyDescent="0.15">
      <c r="A54" s="1011"/>
      <c r="B54" s="1011"/>
    </row>
    <row r="55" spans="1:14" x14ac:dyDescent="0.15">
      <c r="A55" s="1011"/>
      <c r="B55" s="1011"/>
    </row>
    <row r="56" spans="1:14" x14ac:dyDescent="0.15">
      <c r="A56" s="1011"/>
      <c r="B56" s="1011"/>
    </row>
    <row r="57" spans="1:14" x14ac:dyDescent="0.15">
      <c r="A57" s="1011"/>
      <c r="B57" s="1011"/>
    </row>
    <row r="58" spans="1:14" x14ac:dyDescent="0.15">
      <c r="A58" s="1011"/>
      <c r="B58" s="1011"/>
    </row>
    <row r="59" spans="1:14" x14ac:dyDescent="0.15">
      <c r="A59" s="1011"/>
      <c r="B59" s="1011"/>
    </row>
    <row r="60" spans="1:14" x14ac:dyDescent="0.15">
      <c r="A60" s="1011"/>
      <c r="B60" s="1011"/>
    </row>
  </sheetData>
  <mergeCells count="63">
    <mergeCell ref="A46:A50"/>
    <mergeCell ref="B46:N46"/>
    <mergeCell ref="B47:N47"/>
    <mergeCell ref="B48:N48"/>
    <mergeCell ref="B49:N49"/>
    <mergeCell ref="B50:N50"/>
    <mergeCell ref="A41:A45"/>
    <mergeCell ref="B41:N41"/>
    <mergeCell ref="B42:N42"/>
    <mergeCell ref="B43:N43"/>
    <mergeCell ref="B44:N44"/>
    <mergeCell ref="B45:N45"/>
    <mergeCell ref="A36:A40"/>
    <mergeCell ref="B36:N36"/>
    <mergeCell ref="B37:N37"/>
    <mergeCell ref="B38:N38"/>
    <mergeCell ref="B39:N39"/>
    <mergeCell ref="B40:N40"/>
    <mergeCell ref="A31:A35"/>
    <mergeCell ref="B31:N31"/>
    <mergeCell ref="B32:N32"/>
    <mergeCell ref="B33:N33"/>
    <mergeCell ref="B34:N34"/>
    <mergeCell ref="B35:N35"/>
    <mergeCell ref="A26:A30"/>
    <mergeCell ref="B26:N26"/>
    <mergeCell ref="B27:N27"/>
    <mergeCell ref="B28:N28"/>
    <mergeCell ref="B29:N29"/>
    <mergeCell ref="B30:N30"/>
    <mergeCell ref="A16:A20"/>
    <mergeCell ref="B16:N16"/>
    <mergeCell ref="B17:N17"/>
    <mergeCell ref="B18:N18"/>
    <mergeCell ref="B19:N19"/>
    <mergeCell ref="A21:A25"/>
    <mergeCell ref="B21:N21"/>
    <mergeCell ref="B22:N22"/>
    <mergeCell ref="B24:N24"/>
    <mergeCell ref="B25:N25"/>
    <mergeCell ref="O12:P12"/>
    <mergeCell ref="B14:B15"/>
    <mergeCell ref="C14:N14"/>
    <mergeCell ref="C15:N15"/>
    <mergeCell ref="B20:N20"/>
    <mergeCell ref="E8:H8"/>
    <mergeCell ref="M8:N8"/>
    <mergeCell ref="E9:H9"/>
    <mergeCell ref="J9:N9"/>
    <mergeCell ref="A11:A15"/>
    <mergeCell ref="B11:N11"/>
    <mergeCell ref="B12:B13"/>
    <mergeCell ref="C12:C13"/>
    <mergeCell ref="F12:F13"/>
    <mergeCell ref="I12:I13"/>
    <mergeCell ref="L12:L13"/>
    <mergeCell ref="J2:K2"/>
    <mergeCell ref="M2:N2"/>
    <mergeCell ref="L3:N3"/>
    <mergeCell ref="I4:N4"/>
    <mergeCell ref="E6:H7"/>
    <mergeCell ref="I6:N6"/>
    <mergeCell ref="I7:N7"/>
  </mergeCells>
  <printOptions horizontalCentered="1" verticalCentered="1"/>
  <pageMargins left="0" right="0" top="0.78740157480314965" bottom="0" header="0.51181102362204722" footer="0"/>
  <pageSetup paperSize="9" scale="66" orientation="landscape" r:id="rId1"/>
  <headerFooter alignWithMargins="0"/>
  <rowBreaks count="1" manualBreakCount="1">
    <brk id="25" max="1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D99"/>
  <sheetViews>
    <sheetView showGridLines="0" topLeftCell="A9" zoomScale="70" zoomScaleNormal="70" zoomScaleSheetLayoutView="75" workbookViewId="0">
      <selection activeCell="F23" sqref="F23"/>
    </sheetView>
  </sheetViews>
  <sheetFormatPr baseColWidth="10" defaultColWidth="9" defaultRowHeight="16" x14ac:dyDescent="0.2"/>
  <cols>
    <col min="1" max="1" width="10.6640625" style="411" customWidth="1"/>
    <col min="2" max="2" width="78.1640625" style="411" customWidth="1"/>
    <col min="3" max="4" width="52.1640625" style="411" customWidth="1"/>
    <col min="5" max="16384" width="9" style="411"/>
  </cols>
  <sheetData>
    <row r="1" spans="1:4" ht="17" thickBot="1" x14ac:dyDescent="0.25">
      <c r="A1" s="440" t="s">
        <v>6</v>
      </c>
      <c r="B1" s="439"/>
    </row>
    <row r="2" spans="1:4" x14ac:dyDescent="0.2">
      <c r="A2" s="438"/>
      <c r="B2" s="437" t="s">
        <v>6</v>
      </c>
      <c r="C2" s="1929"/>
      <c r="D2" s="1930"/>
    </row>
    <row r="3" spans="1:4" x14ac:dyDescent="0.2">
      <c r="A3" s="436"/>
      <c r="B3" s="1136" t="s">
        <v>6</v>
      </c>
      <c r="C3" s="1931"/>
      <c r="D3" s="1932"/>
    </row>
    <row r="4" spans="1:4" ht="18" customHeight="1" x14ac:dyDescent="0.2">
      <c r="A4" s="436"/>
      <c r="B4" s="1136" t="s">
        <v>6</v>
      </c>
      <c r="C4" s="1933" t="s">
        <v>633</v>
      </c>
      <c r="D4" s="1934"/>
    </row>
    <row r="5" spans="1:4" ht="18" customHeight="1" x14ac:dyDescent="0.2">
      <c r="A5" s="436"/>
      <c r="B5" s="1136"/>
      <c r="C5" s="1933"/>
      <c r="D5" s="1934"/>
    </row>
    <row r="6" spans="1:4" ht="17" x14ac:dyDescent="0.2">
      <c r="A6" s="436"/>
      <c r="B6" s="1136"/>
      <c r="C6" s="1935" t="s">
        <v>361</v>
      </c>
      <c r="D6" s="1936"/>
    </row>
    <row r="7" spans="1:4" ht="17" x14ac:dyDescent="0.2">
      <c r="A7" s="436"/>
      <c r="B7" s="1136"/>
      <c r="C7" s="1935" t="s">
        <v>364</v>
      </c>
      <c r="D7" s="1936"/>
    </row>
    <row r="8" spans="1:4" ht="17" x14ac:dyDescent="0.2">
      <c r="A8" s="436"/>
      <c r="B8" s="1136"/>
      <c r="C8" s="1740" t="s">
        <v>634</v>
      </c>
      <c r="D8" s="1918"/>
    </row>
    <row r="9" spans="1:4" x14ac:dyDescent="0.2">
      <c r="A9" s="435"/>
      <c r="B9" s="434"/>
      <c r="C9" s="1919"/>
      <c r="D9" s="1920"/>
    </row>
    <row r="10" spans="1:4" ht="18" customHeight="1" x14ac:dyDescent="0.2">
      <c r="A10" s="433" t="s">
        <v>6</v>
      </c>
      <c r="B10" s="199"/>
      <c r="C10" s="1915" t="s">
        <v>635</v>
      </c>
      <c r="D10" s="1912" t="s">
        <v>636</v>
      </c>
    </row>
    <row r="11" spans="1:4" ht="18" customHeight="1" x14ac:dyDescent="0.2">
      <c r="A11" s="326" t="s">
        <v>22</v>
      </c>
      <c r="B11" s="327" t="s">
        <v>22</v>
      </c>
      <c r="C11" s="1916"/>
      <c r="D11" s="1913"/>
    </row>
    <row r="12" spans="1:4" ht="18" customHeight="1" x14ac:dyDescent="0.2">
      <c r="A12" s="326" t="s">
        <v>370</v>
      </c>
      <c r="B12" s="327"/>
      <c r="C12" s="1916"/>
      <c r="D12" s="1913"/>
    </row>
    <row r="13" spans="1:4" ht="18" customHeight="1" x14ac:dyDescent="0.2">
      <c r="A13" s="432" t="s">
        <v>6</v>
      </c>
      <c r="B13" s="333"/>
      <c r="C13" s="1917"/>
      <c r="D13" s="1914"/>
    </row>
    <row r="14" spans="1:4" ht="18" customHeight="1" x14ac:dyDescent="0.2">
      <c r="A14" s="1926" t="s">
        <v>374</v>
      </c>
      <c r="B14" s="1927"/>
      <c r="C14" s="1927"/>
      <c r="D14" s="1928"/>
    </row>
    <row r="15" spans="1:4" ht="18" customHeight="1" x14ac:dyDescent="0.2">
      <c r="A15" s="423">
        <v>1</v>
      </c>
      <c r="B15" s="431" t="s">
        <v>40</v>
      </c>
      <c r="C15" s="1131" t="s">
        <v>637</v>
      </c>
      <c r="D15" s="1166" t="s">
        <v>637</v>
      </c>
    </row>
    <row r="16" spans="1:4" ht="18" customHeight="1" x14ac:dyDescent="0.2">
      <c r="A16" s="168">
        <v>1.1000000000000001</v>
      </c>
      <c r="B16" s="430" t="s">
        <v>381</v>
      </c>
      <c r="C16" s="1131" t="s">
        <v>638</v>
      </c>
      <c r="D16" s="1166" t="s">
        <v>638</v>
      </c>
    </row>
    <row r="17" spans="1:4" ht="18" customHeight="1" x14ac:dyDescent="0.2">
      <c r="A17" s="168" t="s">
        <v>43</v>
      </c>
      <c r="B17" s="429" t="s">
        <v>44</v>
      </c>
      <c r="C17" s="1132" t="s">
        <v>639</v>
      </c>
      <c r="D17" s="1167" t="s">
        <v>639</v>
      </c>
    </row>
    <row r="18" spans="1:4" ht="18" customHeight="1" x14ac:dyDescent="0.2">
      <c r="A18" s="168" t="s">
        <v>50</v>
      </c>
      <c r="B18" s="10" t="s">
        <v>51</v>
      </c>
      <c r="C18" s="1132" t="s">
        <v>640</v>
      </c>
      <c r="D18" s="1167" t="s">
        <v>640</v>
      </c>
    </row>
    <row r="19" spans="1:4" ht="18" customHeight="1" x14ac:dyDescent="0.2">
      <c r="A19" s="423">
        <v>1.2</v>
      </c>
      <c r="B19" s="9" t="s">
        <v>55</v>
      </c>
      <c r="C19" s="1132" t="s">
        <v>641</v>
      </c>
      <c r="D19" s="1167" t="s">
        <v>641</v>
      </c>
    </row>
    <row r="20" spans="1:4" ht="18" customHeight="1" x14ac:dyDescent="0.2">
      <c r="A20" s="423" t="s">
        <v>56</v>
      </c>
      <c r="B20" s="7" t="s">
        <v>44</v>
      </c>
      <c r="C20" s="1131" t="s">
        <v>642</v>
      </c>
      <c r="D20" s="1166" t="s">
        <v>642</v>
      </c>
    </row>
    <row r="21" spans="1:4" s="416" customFormat="1" ht="18" customHeight="1" x14ac:dyDescent="0.15">
      <c r="A21" s="423" t="s">
        <v>65</v>
      </c>
      <c r="B21" s="7" t="s">
        <v>51</v>
      </c>
      <c r="C21" s="1132" t="s">
        <v>643</v>
      </c>
      <c r="D21" s="1167" t="s">
        <v>643</v>
      </c>
    </row>
    <row r="22" spans="1:4" s="416" customFormat="1" ht="18" customHeight="1" x14ac:dyDescent="0.15">
      <c r="A22" s="423" t="s">
        <v>66</v>
      </c>
      <c r="B22" s="18" t="s">
        <v>388</v>
      </c>
      <c r="C22" s="1130" t="s">
        <v>644</v>
      </c>
      <c r="D22" s="1168" t="s">
        <v>644</v>
      </c>
    </row>
    <row r="23" spans="1:4" s="416" customFormat="1" ht="18" customHeight="1" x14ac:dyDescent="0.15">
      <c r="A23" s="426" t="s">
        <v>71</v>
      </c>
      <c r="B23" s="7" t="s">
        <v>72</v>
      </c>
      <c r="C23" s="1129" t="s">
        <v>645</v>
      </c>
      <c r="D23" s="1169" t="s">
        <v>646</v>
      </c>
    </row>
    <row r="24" spans="1:4" s="416" customFormat="1" ht="18" customHeight="1" x14ac:dyDescent="0.15">
      <c r="A24" s="426" t="s">
        <v>75</v>
      </c>
      <c r="B24" s="8" t="s">
        <v>44</v>
      </c>
      <c r="C24" s="1130" t="s">
        <v>647</v>
      </c>
      <c r="D24" s="1170" t="s">
        <v>648</v>
      </c>
    </row>
    <row r="25" spans="1:4" s="416" customFormat="1" ht="18" customHeight="1" x14ac:dyDescent="0.15">
      <c r="A25" s="426" t="s">
        <v>77</v>
      </c>
      <c r="B25" s="18" t="s">
        <v>51</v>
      </c>
      <c r="C25" s="1130" t="s">
        <v>649</v>
      </c>
      <c r="D25" s="1170" t="s">
        <v>650</v>
      </c>
    </row>
    <row r="26" spans="1:4" s="416" customFormat="1" ht="30" x14ac:dyDescent="0.15">
      <c r="A26" s="417" t="s">
        <v>91</v>
      </c>
      <c r="B26" s="328" t="s">
        <v>394</v>
      </c>
      <c r="C26" s="1130" t="s">
        <v>645</v>
      </c>
      <c r="D26" s="1170" t="s">
        <v>651</v>
      </c>
    </row>
    <row r="27" spans="1:4" s="416" customFormat="1" ht="18" customHeight="1" x14ac:dyDescent="0.15">
      <c r="A27" s="426" t="s">
        <v>94</v>
      </c>
      <c r="B27" s="8" t="s">
        <v>44</v>
      </c>
      <c r="C27" s="1129" t="s">
        <v>647</v>
      </c>
      <c r="D27" s="1169" t="s">
        <v>652</v>
      </c>
    </row>
    <row r="28" spans="1:4" s="416" customFormat="1" ht="18" customHeight="1" x14ac:dyDescent="0.15">
      <c r="A28" s="426" t="s">
        <v>96</v>
      </c>
      <c r="B28" s="18" t="s">
        <v>51</v>
      </c>
      <c r="C28" s="1130" t="s">
        <v>649</v>
      </c>
      <c r="D28" s="1170" t="s">
        <v>653</v>
      </c>
    </row>
    <row r="29" spans="1:4" s="416" customFormat="1" ht="18" customHeight="1" x14ac:dyDescent="0.15">
      <c r="A29" s="426" t="s">
        <v>98</v>
      </c>
      <c r="B29" s="7" t="s">
        <v>99</v>
      </c>
      <c r="C29" s="1130" t="s">
        <v>645</v>
      </c>
      <c r="D29" s="1170" t="s">
        <v>654</v>
      </c>
    </row>
    <row r="30" spans="1:4" s="416" customFormat="1" ht="18" customHeight="1" x14ac:dyDescent="0.15">
      <c r="A30" s="426" t="s">
        <v>100</v>
      </c>
      <c r="B30" s="8" t="s">
        <v>44</v>
      </c>
      <c r="C30" s="1130" t="s">
        <v>647</v>
      </c>
      <c r="D30" s="1170" t="s">
        <v>655</v>
      </c>
    </row>
    <row r="31" spans="1:4" s="416" customFormat="1" ht="18" customHeight="1" x14ac:dyDescent="0.15">
      <c r="A31" s="420" t="s">
        <v>103</v>
      </c>
      <c r="B31" s="18" t="s">
        <v>51</v>
      </c>
      <c r="C31" s="1130" t="s">
        <v>649</v>
      </c>
      <c r="D31" s="1170" t="s">
        <v>656</v>
      </c>
    </row>
    <row r="32" spans="1:4" ht="18" customHeight="1" x14ac:dyDescent="0.2">
      <c r="A32" s="1926" t="s">
        <v>657</v>
      </c>
      <c r="B32" s="1927"/>
      <c r="C32" s="1927"/>
      <c r="D32" s="1928"/>
    </row>
    <row r="33" spans="1:4" s="416" customFormat="1" ht="18" customHeight="1" x14ac:dyDescent="0.15">
      <c r="A33" s="1171">
        <v>2</v>
      </c>
      <c r="B33" s="341" t="s">
        <v>105</v>
      </c>
      <c r="C33" s="1129" t="s">
        <v>658</v>
      </c>
      <c r="D33" s="1172" t="s">
        <v>658</v>
      </c>
    </row>
    <row r="34" spans="1:4" s="416" customFormat="1" ht="18" customHeight="1" x14ac:dyDescent="0.15">
      <c r="A34" s="1173">
        <v>3</v>
      </c>
      <c r="B34" s="1174" t="s">
        <v>110</v>
      </c>
      <c r="C34" s="1129" t="s">
        <v>659</v>
      </c>
      <c r="D34" s="1172" t="s">
        <v>659</v>
      </c>
    </row>
    <row r="35" spans="1:4" s="416" customFormat="1" ht="18" customHeight="1" x14ac:dyDescent="0.15">
      <c r="A35" s="423" t="s">
        <v>112</v>
      </c>
      <c r="B35" s="9" t="s">
        <v>113</v>
      </c>
      <c r="C35" s="1130" t="s">
        <v>660</v>
      </c>
      <c r="D35" s="1168" t="s">
        <v>660</v>
      </c>
    </row>
    <row r="36" spans="1:4" s="416" customFormat="1" ht="18" customHeight="1" x14ac:dyDescent="0.15">
      <c r="A36" s="423" t="s">
        <v>121</v>
      </c>
      <c r="B36" s="9" t="s">
        <v>405</v>
      </c>
      <c r="C36" s="1129" t="s">
        <v>661</v>
      </c>
      <c r="D36" s="1172" t="s">
        <v>661</v>
      </c>
    </row>
    <row r="37" spans="1:4" s="416" customFormat="1" ht="18" customHeight="1" x14ac:dyDescent="0.15">
      <c r="A37" s="423" t="s">
        <v>128</v>
      </c>
      <c r="B37" s="7" t="s">
        <v>406</v>
      </c>
      <c r="C37" s="1129" t="s">
        <v>661</v>
      </c>
      <c r="D37" s="1172" t="s">
        <v>661</v>
      </c>
    </row>
    <row r="38" spans="1:4" s="416" customFormat="1" ht="18" customHeight="1" x14ac:dyDescent="0.15">
      <c r="A38" s="1173">
        <v>4</v>
      </c>
      <c r="B38" s="1174" t="s">
        <v>131</v>
      </c>
      <c r="C38" s="1129" t="s">
        <v>661</v>
      </c>
      <c r="D38" s="1172" t="s">
        <v>661</v>
      </c>
    </row>
    <row r="39" spans="1:4" s="416" customFormat="1" ht="18" customHeight="1" x14ac:dyDescent="0.15">
      <c r="A39" s="1173" t="s">
        <v>134</v>
      </c>
      <c r="B39" s="1174" t="s">
        <v>408</v>
      </c>
      <c r="C39" s="1131" t="s">
        <v>662</v>
      </c>
      <c r="D39" s="1166" t="s">
        <v>662</v>
      </c>
    </row>
    <row r="40" spans="1:4" s="416" customFormat="1" ht="18" customHeight="1" x14ac:dyDescent="0.15">
      <c r="A40" s="423" t="s">
        <v>136</v>
      </c>
      <c r="B40" s="9" t="s">
        <v>137</v>
      </c>
      <c r="C40" s="1175" t="s">
        <v>663</v>
      </c>
      <c r="D40" s="1176" t="s">
        <v>663</v>
      </c>
    </row>
    <row r="41" spans="1:4" s="416" customFormat="1" ht="18" customHeight="1" x14ac:dyDescent="0.15">
      <c r="A41" s="423" t="s">
        <v>141</v>
      </c>
      <c r="B41" s="9" t="s">
        <v>409</v>
      </c>
      <c r="C41" s="1175" t="s">
        <v>664</v>
      </c>
      <c r="D41" s="1176" t="s">
        <v>664</v>
      </c>
    </row>
    <row r="42" spans="1:4" s="416" customFormat="1" ht="18" customHeight="1" x14ac:dyDescent="0.15">
      <c r="A42" s="1173" t="s">
        <v>145</v>
      </c>
      <c r="B42" s="1174" t="s">
        <v>410</v>
      </c>
      <c r="C42" s="1131" t="s">
        <v>665</v>
      </c>
      <c r="D42" s="1166" t="s">
        <v>666</v>
      </c>
    </row>
    <row r="43" spans="1:4" s="416" customFormat="1" ht="18" customHeight="1" x14ac:dyDescent="0.15">
      <c r="A43" s="423" t="s">
        <v>148</v>
      </c>
      <c r="B43" s="9" t="s">
        <v>44</v>
      </c>
      <c r="C43" s="1175" t="s">
        <v>667</v>
      </c>
      <c r="D43" s="1176" t="s">
        <v>667</v>
      </c>
    </row>
    <row r="44" spans="1:4" s="416" customFormat="1" ht="18" customHeight="1" x14ac:dyDescent="0.15">
      <c r="A44" s="423" t="s">
        <v>164</v>
      </c>
      <c r="B44" s="9" t="s">
        <v>51</v>
      </c>
      <c r="C44" s="1175" t="s">
        <v>668</v>
      </c>
      <c r="D44" s="1176" t="s">
        <v>668</v>
      </c>
    </row>
    <row r="45" spans="1:4" s="416" customFormat="1" ht="18" customHeight="1" x14ac:dyDescent="0.15">
      <c r="A45" s="421" t="s">
        <v>188</v>
      </c>
      <c r="B45" s="10" t="s">
        <v>388</v>
      </c>
      <c r="C45" s="1130" t="s">
        <v>669</v>
      </c>
      <c r="D45" s="1168" t="s">
        <v>669</v>
      </c>
    </row>
    <row r="46" spans="1:4" s="416" customFormat="1" ht="18" customHeight="1" x14ac:dyDescent="0.15">
      <c r="A46" s="423" t="s">
        <v>190</v>
      </c>
      <c r="B46" s="1177" t="s">
        <v>191</v>
      </c>
      <c r="C46" s="1131" t="s">
        <v>670</v>
      </c>
      <c r="D46" s="1166" t="s">
        <v>670</v>
      </c>
    </row>
    <row r="47" spans="1:4" s="416" customFormat="1" ht="18" customHeight="1" x14ac:dyDescent="0.15">
      <c r="A47" s="423" t="s">
        <v>193</v>
      </c>
      <c r="B47" s="7" t="s">
        <v>44</v>
      </c>
      <c r="C47" s="1131" t="s">
        <v>671</v>
      </c>
      <c r="D47" s="1166" t="s">
        <v>671</v>
      </c>
    </row>
    <row r="48" spans="1:4" s="416" customFormat="1" ht="18" customHeight="1" x14ac:dyDescent="0.15">
      <c r="A48" s="423" t="s">
        <v>202</v>
      </c>
      <c r="B48" s="7" t="s">
        <v>51</v>
      </c>
      <c r="C48" s="1132" t="s">
        <v>672</v>
      </c>
      <c r="D48" s="1167" t="s">
        <v>673</v>
      </c>
    </row>
    <row r="49" spans="1:4" s="416" customFormat="1" ht="18" customHeight="1" x14ac:dyDescent="0.15">
      <c r="A49" s="421" t="s">
        <v>206</v>
      </c>
      <c r="B49" s="1178" t="s">
        <v>388</v>
      </c>
      <c r="C49" s="1130" t="s">
        <v>674</v>
      </c>
      <c r="D49" s="1170" t="s">
        <v>672</v>
      </c>
    </row>
    <row r="50" spans="1:4" s="416" customFormat="1" ht="18" customHeight="1" x14ac:dyDescent="0.15">
      <c r="A50" s="423" t="s">
        <v>207</v>
      </c>
      <c r="B50" s="1179" t="s">
        <v>208</v>
      </c>
      <c r="C50" s="1133" t="s">
        <v>675</v>
      </c>
      <c r="D50" s="1180" t="s">
        <v>675</v>
      </c>
    </row>
    <row r="51" spans="1:4" s="416" customFormat="1" ht="18" customHeight="1" x14ac:dyDescent="0.15">
      <c r="A51" s="423" t="s">
        <v>209</v>
      </c>
      <c r="B51" s="9" t="s">
        <v>210</v>
      </c>
      <c r="C51" s="1133" t="s">
        <v>676</v>
      </c>
      <c r="D51" s="1180" t="s">
        <v>676</v>
      </c>
    </row>
    <row r="52" spans="1:4" s="416" customFormat="1" ht="18" customHeight="1" x14ac:dyDescent="0.15">
      <c r="A52" s="423" t="s">
        <v>411</v>
      </c>
      <c r="B52" s="7" t="s">
        <v>44</v>
      </c>
      <c r="C52" s="1131" t="s">
        <v>677</v>
      </c>
      <c r="D52" s="1166" t="s">
        <v>677</v>
      </c>
    </row>
    <row r="53" spans="1:4" s="416" customFormat="1" ht="18" customHeight="1" x14ac:dyDescent="0.15">
      <c r="A53" s="426" t="s">
        <v>215</v>
      </c>
      <c r="B53" s="7" t="s">
        <v>51</v>
      </c>
      <c r="C53" s="1591" t="s">
        <v>678</v>
      </c>
      <c r="D53" s="1167" t="s">
        <v>679</v>
      </c>
    </row>
    <row r="54" spans="1:4" s="416" customFormat="1" ht="18" customHeight="1" x14ac:dyDescent="0.15">
      <c r="A54" s="417" t="s">
        <v>218</v>
      </c>
      <c r="B54" s="1184" t="s">
        <v>388</v>
      </c>
      <c r="C54" s="1182" t="s">
        <v>680</v>
      </c>
      <c r="D54" s="1169" t="s">
        <v>678</v>
      </c>
    </row>
    <row r="55" spans="1:4" s="416" customFormat="1" ht="18" customHeight="1" x14ac:dyDescent="0.15">
      <c r="A55" s="426" t="s">
        <v>219</v>
      </c>
      <c r="B55" s="9" t="s">
        <v>412</v>
      </c>
      <c r="C55" s="1182" t="s">
        <v>681</v>
      </c>
      <c r="D55" s="1172" t="s">
        <v>681</v>
      </c>
    </row>
    <row r="56" spans="1:4" s="416" customFormat="1" ht="18" customHeight="1" x14ac:dyDescent="0.15">
      <c r="A56" s="426" t="s">
        <v>222</v>
      </c>
      <c r="B56" s="9" t="s">
        <v>413</v>
      </c>
      <c r="C56" s="1183" t="s">
        <v>682</v>
      </c>
      <c r="D56" s="1168" t="s">
        <v>683</v>
      </c>
    </row>
    <row r="57" spans="1:4" s="416" customFormat="1" ht="18" customHeight="1" x14ac:dyDescent="0.15">
      <c r="A57" s="417" t="s">
        <v>223</v>
      </c>
      <c r="B57" s="1185" t="s">
        <v>414</v>
      </c>
      <c r="C57" s="1182" t="s">
        <v>682</v>
      </c>
      <c r="D57" s="1172" t="s">
        <v>684</v>
      </c>
    </row>
    <row r="58" spans="1:4" s="416" customFormat="1" ht="18" customHeight="1" x14ac:dyDescent="0.15">
      <c r="A58" s="417" t="s">
        <v>225</v>
      </c>
      <c r="B58" s="1181" t="s">
        <v>415</v>
      </c>
      <c r="C58" s="1129" t="s">
        <v>682</v>
      </c>
      <c r="D58" s="1172" t="s">
        <v>682</v>
      </c>
    </row>
    <row r="59" spans="1:4" s="416" customFormat="1" ht="18" customHeight="1" x14ac:dyDescent="0.15">
      <c r="A59" s="423" t="s">
        <v>226</v>
      </c>
      <c r="B59" s="428" t="s">
        <v>685</v>
      </c>
      <c r="C59" s="1131" t="s">
        <v>686</v>
      </c>
      <c r="D59" s="1166" t="s">
        <v>686</v>
      </c>
    </row>
    <row r="60" spans="1:4" s="416" customFormat="1" ht="18" customHeight="1" x14ac:dyDescent="0.15">
      <c r="A60" s="423" t="s">
        <v>232</v>
      </c>
      <c r="B60" s="427" t="s">
        <v>417</v>
      </c>
      <c r="C60" s="1132" t="s">
        <v>687</v>
      </c>
      <c r="D60" s="1167" t="s">
        <v>687</v>
      </c>
    </row>
    <row r="61" spans="1:4" s="416" customFormat="1" ht="18" customHeight="1" x14ac:dyDescent="0.15">
      <c r="A61" s="423" t="s">
        <v>234</v>
      </c>
      <c r="B61" s="9" t="s">
        <v>235</v>
      </c>
      <c r="C61" s="1131" t="s">
        <v>688</v>
      </c>
      <c r="D61" s="1166" t="s">
        <v>688</v>
      </c>
    </row>
    <row r="62" spans="1:4" s="416" customFormat="1" ht="18" customHeight="1" x14ac:dyDescent="0.15">
      <c r="A62" s="423" t="s">
        <v>236</v>
      </c>
      <c r="B62" s="7" t="s">
        <v>237</v>
      </c>
      <c r="C62" s="1134" t="s">
        <v>689</v>
      </c>
      <c r="D62" s="1186" t="s">
        <v>689</v>
      </c>
    </row>
    <row r="63" spans="1:4" s="416" customFormat="1" ht="18" customHeight="1" x14ac:dyDescent="0.15">
      <c r="A63" s="423" t="s">
        <v>239</v>
      </c>
      <c r="B63" s="7" t="s">
        <v>240</v>
      </c>
      <c r="C63" s="1131" t="s">
        <v>690</v>
      </c>
      <c r="D63" s="1166" t="s">
        <v>690</v>
      </c>
    </row>
    <row r="64" spans="1:4" s="416" customFormat="1" ht="18" customHeight="1" x14ac:dyDescent="0.15">
      <c r="A64" s="421" t="s">
        <v>241</v>
      </c>
      <c r="B64" s="10" t="s">
        <v>418</v>
      </c>
      <c r="C64" s="1132" t="s">
        <v>691</v>
      </c>
      <c r="D64" s="1167" t="s">
        <v>691</v>
      </c>
    </row>
    <row r="65" spans="1:4" s="416" customFormat="1" ht="18" customHeight="1" x14ac:dyDescent="0.15">
      <c r="A65" s="426" t="s">
        <v>244</v>
      </c>
      <c r="B65" s="341" t="s">
        <v>245</v>
      </c>
      <c r="C65" s="1135" t="s">
        <v>692</v>
      </c>
      <c r="D65" s="1187" t="s">
        <v>693</v>
      </c>
    </row>
    <row r="66" spans="1:4" s="416" customFormat="1" ht="18" customHeight="1" x14ac:dyDescent="0.15">
      <c r="A66" s="426" t="s">
        <v>247</v>
      </c>
      <c r="B66" s="11" t="s">
        <v>419</v>
      </c>
      <c r="C66" s="1129" t="s">
        <v>694</v>
      </c>
      <c r="D66" s="1169" t="s">
        <v>695</v>
      </c>
    </row>
    <row r="67" spans="1:4" s="416" customFormat="1" ht="18" customHeight="1" x14ac:dyDescent="0.15">
      <c r="A67" s="426" t="s">
        <v>420</v>
      </c>
      <c r="B67" s="9" t="s">
        <v>421</v>
      </c>
      <c r="C67" s="1134" t="s">
        <v>696</v>
      </c>
      <c r="D67" s="1186" t="s">
        <v>696</v>
      </c>
    </row>
    <row r="68" spans="1:4" s="416" customFormat="1" ht="18" customHeight="1" x14ac:dyDescent="0.15">
      <c r="A68" s="426" t="s">
        <v>252</v>
      </c>
      <c r="B68" s="7" t="s">
        <v>422</v>
      </c>
      <c r="C68" s="1129" t="s">
        <v>697</v>
      </c>
      <c r="D68" s="1172" t="s">
        <v>697</v>
      </c>
    </row>
    <row r="69" spans="1:4" s="416" customFormat="1" ht="18" customHeight="1" x14ac:dyDescent="0.15">
      <c r="A69" s="426" t="s">
        <v>255</v>
      </c>
      <c r="B69" s="8" t="s">
        <v>423</v>
      </c>
      <c r="C69" s="1129" t="s">
        <v>697</v>
      </c>
      <c r="D69" s="1172" t="s">
        <v>697</v>
      </c>
    </row>
    <row r="70" spans="1:4" s="416" customFormat="1" ht="18" customHeight="1" x14ac:dyDescent="0.15">
      <c r="A70" s="426" t="s">
        <v>258</v>
      </c>
      <c r="B70" s="10" t="s">
        <v>424</v>
      </c>
      <c r="C70" s="1130" t="s">
        <v>697</v>
      </c>
      <c r="D70" s="1168" t="s">
        <v>697</v>
      </c>
    </row>
    <row r="71" spans="1:4" s="416" customFormat="1" ht="18" customHeight="1" x14ac:dyDescent="0.15">
      <c r="A71" s="420" t="s">
        <v>261</v>
      </c>
      <c r="B71" s="11" t="s">
        <v>262</v>
      </c>
      <c r="C71" s="1132" t="s">
        <v>698</v>
      </c>
      <c r="D71" s="1167" t="s">
        <v>698</v>
      </c>
    </row>
    <row r="72" spans="1:4" s="416" customFormat="1" ht="18" customHeight="1" x14ac:dyDescent="0.15">
      <c r="A72" s="425" t="s">
        <v>263</v>
      </c>
      <c r="B72" s="424" t="s">
        <v>264</v>
      </c>
      <c r="C72" s="1135" t="s">
        <v>694</v>
      </c>
      <c r="D72" s="1188" t="s">
        <v>699</v>
      </c>
    </row>
    <row r="73" spans="1:4" s="416" customFormat="1" ht="18" customHeight="1" x14ac:dyDescent="0.15">
      <c r="A73" s="423" t="s">
        <v>265</v>
      </c>
      <c r="B73" s="422" t="s">
        <v>266</v>
      </c>
      <c r="C73" s="1135" t="s">
        <v>694</v>
      </c>
      <c r="D73" s="1189" t="s">
        <v>700</v>
      </c>
    </row>
    <row r="74" spans="1:4" s="416" customFormat="1" ht="18" customHeight="1" x14ac:dyDescent="0.15">
      <c r="A74" s="421" t="s">
        <v>267</v>
      </c>
      <c r="B74" s="11" t="s">
        <v>268</v>
      </c>
      <c r="C74" s="1135" t="s">
        <v>694</v>
      </c>
      <c r="D74" s="1189" t="s">
        <v>700</v>
      </c>
    </row>
    <row r="75" spans="1:4" s="416" customFormat="1" ht="18" customHeight="1" x14ac:dyDescent="0.15">
      <c r="A75" s="420" t="s">
        <v>269</v>
      </c>
      <c r="B75" s="12" t="s">
        <v>270</v>
      </c>
      <c r="C75" s="1133" t="s">
        <v>701</v>
      </c>
      <c r="D75" s="1180" t="s">
        <v>701</v>
      </c>
    </row>
    <row r="76" spans="1:4" s="416" customFormat="1" x14ac:dyDescent="0.15">
      <c r="A76" s="417" t="s">
        <v>272</v>
      </c>
      <c r="B76" s="419" t="s">
        <v>273</v>
      </c>
      <c r="C76" s="1133" t="s">
        <v>702</v>
      </c>
      <c r="D76" s="1180" t="s">
        <v>702</v>
      </c>
    </row>
    <row r="77" spans="1:4" s="416" customFormat="1" ht="18" customHeight="1" x14ac:dyDescent="0.15">
      <c r="A77" s="417" t="s">
        <v>274</v>
      </c>
      <c r="B77" s="418" t="s">
        <v>275</v>
      </c>
      <c r="C77" s="1133" t="s">
        <v>703</v>
      </c>
      <c r="D77" s="1180" t="s">
        <v>704</v>
      </c>
    </row>
    <row r="78" spans="1:4" s="416" customFormat="1" ht="18" customHeight="1" x14ac:dyDescent="0.15">
      <c r="A78" s="417" t="s">
        <v>276</v>
      </c>
      <c r="B78" s="7" t="s">
        <v>277</v>
      </c>
      <c r="C78" s="1133" t="s">
        <v>705</v>
      </c>
      <c r="D78" s="1180" t="s">
        <v>705</v>
      </c>
    </row>
    <row r="79" spans="1:4" s="416" customFormat="1" ht="18" customHeight="1" x14ac:dyDescent="0.15">
      <c r="A79" s="417" t="s">
        <v>278</v>
      </c>
      <c r="B79" s="21" t="s">
        <v>279</v>
      </c>
      <c r="C79" s="1135" t="s">
        <v>706</v>
      </c>
      <c r="D79" s="1188" t="s">
        <v>707</v>
      </c>
    </row>
    <row r="80" spans="1:4" s="416" customFormat="1" ht="18" customHeight="1" x14ac:dyDescent="0.15">
      <c r="A80" s="417" t="s">
        <v>280</v>
      </c>
      <c r="B80" s="7" t="s">
        <v>281</v>
      </c>
      <c r="C80" s="1135" t="s">
        <v>708</v>
      </c>
      <c r="D80" s="1187" t="s">
        <v>709</v>
      </c>
    </row>
    <row r="81" spans="1:4" s="416" customFormat="1" ht="18" customHeight="1" x14ac:dyDescent="0.15">
      <c r="A81" s="417" t="s">
        <v>282</v>
      </c>
      <c r="B81" s="10" t="s">
        <v>283</v>
      </c>
      <c r="C81" s="1135" t="s">
        <v>710</v>
      </c>
      <c r="D81" s="1189" t="s">
        <v>710</v>
      </c>
    </row>
    <row r="82" spans="1:4" s="416" customFormat="1" ht="18" customHeight="1" x14ac:dyDescent="0.15">
      <c r="A82" s="1190">
        <v>12.2</v>
      </c>
      <c r="B82" s="223" t="s">
        <v>425</v>
      </c>
      <c r="C82" s="1133" t="s">
        <v>711</v>
      </c>
      <c r="D82" s="1180" t="s">
        <v>711</v>
      </c>
    </row>
    <row r="83" spans="1:4" s="416" customFormat="1" ht="30" x14ac:dyDescent="0.15">
      <c r="A83" s="417">
        <v>12.3</v>
      </c>
      <c r="B83" s="418" t="s">
        <v>287</v>
      </c>
      <c r="C83" s="1135" t="s">
        <v>712</v>
      </c>
      <c r="D83" s="1189" t="s">
        <v>712</v>
      </c>
    </row>
    <row r="84" spans="1:4" s="416" customFormat="1" x14ac:dyDescent="0.15">
      <c r="A84" s="417" t="s">
        <v>288</v>
      </c>
      <c r="B84" s="1185" t="s">
        <v>289</v>
      </c>
      <c r="C84" s="1133" t="s">
        <v>713</v>
      </c>
      <c r="D84" s="1180" t="s">
        <v>713</v>
      </c>
    </row>
    <row r="85" spans="1:4" s="416" customFormat="1" x14ac:dyDescent="0.15">
      <c r="A85" s="417" t="s">
        <v>290</v>
      </c>
      <c r="B85" s="1185" t="s">
        <v>291</v>
      </c>
      <c r="C85" s="1135" t="s">
        <v>714</v>
      </c>
      <c r="D85" s="1189" t="s">
        <v>714</v>
      </c>
    </row>
    <row r="86" spans="1:4" s="416" customFormat="1" x14ac:dyDescent="0.15">
      <c r="A86" s="417" t="s">
        <v>292</v>
      </c>
      <c r="B86" s="1185" t="s">
        <v>293</v>
      </c>
      <c r="C86" s="1135" t="s">
        <v>715</v>
      </c>
      <c r="D86" s="1189" t="s">
        <v>715</v>
      </c>
    </row>
    <row r="87" spans="1:4" s="416" customFormat="1" x14ac:dyDescent="0.15">
      <c r="A87" s="417" t="s">
        <v>294</v>
      </c>
      <c r="B87" s="10" t="s">
        <v>295</v>
      </c>
      <c r="C87" s="1135" t="s">
        <v>716</v>
      </c>
      <c r="D87" s="1189" t="s">
        <v>716</v>
      </c>
    </row>
    <row r="88" spans="1:4" s="416" customFormat="1" ht="30" x14ac:dyDescent="0.15">
      <c r="A88" s="417">
        <v>12.4</v>
      </c>
      <c r="B88" s="1191" t="s">
        <v>717</v>
      </c>
      <c r="C88" s="1129" t="s">
        <v>718</v>
      </c>
      <c r="D88" s="1172" t="s">
        <v>719</v>
      </c>
    </row>
    <row r="89" spans="1:4" s="416" customFormat="1" x14ac:dyDescent="0.15">
      <c r="A89" s="417" t="s">
        <v>298</v>
      </c>
      <c r="B89" s="418" t="s">
        <v>720</v>
      </c>
      <c r="C89" s="1192" t="s">
        <v>721</v>
      </c>
      <c r="D89" s="1172" t="s">
        <v>722</v>
      </c>
    </row>
    <row r="90" spans="1:4" s="416" customFormat="1" x14ac:dyDescent="0.15">
      <c r="A90" s="417" t="s">
        <v>301</v>
      </c>
      <c r="B90" s="1193" t="s">
        <v>723</v>
      </c>
      <c r="C90" s="1192" t="s">
        <v>721</v>
      </c>
      <c r="D90" s="1172" t="s">
        <v>722</v>
      </c>
    </row>
    <row r="91" spans="1:4" s="416" customFormat="1" ht="17" thickBot="1" x14ac:dyDescent="0.2">
      <c r="A91" s="1194" t="s">
        <v>303</v>
      </c>
      <c r="B91" s="1195" t="s">
        <v>724</v>
      </c>
      <c r="C91" s="1196" t="s">
        <v>721</v>
      </c>
      <c r="D91" s="1197" t="s">
        <v>722</v>
      </c>
    </row>
    <row r="92" spans="1:4" ht="7.5" customHeight="1" x14ac:dyDescent="0.2">
      <c r="A92" s="415"/>
      <c r="B92" s="414"/>
      <c r="C92" s="413"/>
      <c r="D92" s="413"/>
    </row>
    <row r="93" spans="1:4" ht="18" customHeight="1" x14ac:dyDescent="0.2">
      <c r="A93" s="1921" t="s">
        <v>725</v>
      </c>
      <c r="B93" s="1921"/>
      <c r="C93" s="1921"/>
      <c r="D93" s="1921"/>
    </row>
    <row r="94" spans="1:4" ht="21" customHeight="1" x14ac:dyDescent="0.2">
      <c r="A94" s="331" t="s">
        <v>308</v>
      </c>
      <c r="B94" s="414"/>
      <c r="C94" s="413"/>
      <c r="D94" s="413"/>
    </row>
    <row r="95" spans="1:4" ht="18" customHeight="1" x14ac:dyDescent="0.2">
      <c r="A95" s="1922" t="s">
        <v>726</v>
      </c>
      <c r="B95" s="1925"/>
      <c r="C95" s="1925"/>
      <c r="D95" s="1925"/>
    </row>
    <row r="96" spans="1:4" x14ac:dyDescent="0.2">
      <c r="A96" s="1922" t="s">
        <v>727</v>
      </c>
      <c r="B96" s="1923"/>
      <c r="C96" s="1923"/>
      <c r="D96" s="1923"/>
    </row>
    <row r="97" spans="1:4" ht="41.25" customHeight="1" x14ac:dyDescent="0.2">
      <c r="A97" s="1922" t="s">
        <v>728</v>
      </c>
      <c r="B97" s="1922"/>
      <c r="C97" s="1922"/>
      <c r="D97" s="1922"/>
    </row>
    <row r="98" spans="1:4" s="412" customFormat="1" ht="18" customHeight="1" x14ac:dyDescent="0.15">
      <c r="A98" s="1924"/>
      <c r="B98" s="1924"/>
      <c r="C98" s="1924"/>
      <c r="D98" s="1924"/>
    </row>
    <row r="99" spans="1:4" ht="18.5" customHeight="1" x14ac:dyDescent="0.2"/>
  </sheetData>
  <mergeCells count="16">
    <mergeCell ref="C2:D2"/>
    <mergeCell ref="C3:D3"/>
    <mergeCell ref="C4:D5"/>
    <mergeCell ref="C6:D6"/>
    <mergeCell ref="C7:D7"/>
    <mergeCell ref="A96:D96"/>
    <mergeCell ref="A98:D98"/>
    <mergeCell ref="A95:D95"/>
    <mergeCell ref="A97:D97"/>
    <mergeCell ref="A14:D14"/>
    <mergeCell ref="A32:D32"/>
    <mergeCell ref="D10:D13"/>
    <mergeCell ref="C10:C13"/>
    <mergeCell ref="C8:D8"/>
    <mergeCell ref="C9:D9"/>
    <mergeCell ref="A93:D93"/>
  </mergeCells>
  <printOptions horizontalCentered="1" verticalCentered="1"/>
  <pageMargins left="0.39370078740157483" right="0.39370078740157483" top="0.15748031496062992" bottom="0.19685039370078741" header="0.23622047244094491" footer="0.27559055118110237"/>
  <pageSetup paperSize="9" scale="46" fitToHeight="0" orientation="portrait" r:id="rId1"/>
  <headerFooter scaleWithDoc="0"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J89"/>
  <sheetViews>
    <sheetView showGridLines="0" zoomScale="70" zoomScaleNormal="70" zoomScaleSheetLayoutView="70" workbookViewId="0">
      <selection activeCell="K26" sqref="K26"/>
    </sheetView>
  </sheetViews>
  <sheetFormatPr baseColWidth="10" defaultColWidth="9" defaultRowHeight="16" x14ac:dyDescent="0.2"/>
  <cols>
    <col min="1" max="1" width="10.6640625" style="44" customWidth="1"/>
    <col min="2" max="2" width="59" style="44" customWidth="1"/>
    <col min="3" max="5" width="48.6640625" style="44" customWidth="1"/>
    <col min="6" max="6" width="47.6640625" style="44" customWidth="1"/>
    <col min="7" max="7" width="9" style="44" customWidth="1"/>
    <col min="8" max="8" width="0.6640625" style="44" customWidth="1"/>
    <col min="9" max="10" width="9" style="44" hidden="1" customWidth="1"/>
    <col min="11" max="16384" width="9" style="44"/>
  </cols>
  <sheetData>
    <row r="1" spans="1:6" ht="17" thickBot="1" x14ac:dyDescent="0.25">
      <c r="A1" s="797" t="s">
        <v>6</v>
      </c>
      <c r="B1" s="798"/>
      <c r="C1" s="798"/>
    </row>
    <row r="2" spans="1:6" x14ac:dyDescent="0.2">
      <c r="A2" s="799"/>
      <c r="B2" s="800" t="s">
        <v>6</v>
      </c>
      <c r="C2" s="800"/>
      <c r="D2" s="322"/>
      <c r="E2" s="322"/>
      <c r="F2" s="323"/>
    </row>
    <row r="3" spans="1:6" x14ac:dyDescent="0.2">
      <c r="A3" s="801"/>
      <c r="B3" s="802" t="s">
        <v>6</v>
      </c>
      <c r="C3" s="802"/>
      <c r="F3" s="324"/>
    </row>
    <row r="4" spans="1:6" ht="18" customHeight="1" x14ac:dyDescent="0.2">
      <c r="A4" s="801"/>
      <c r="B4" s="802" t="s">
        <v>6</v>
      </c>
      <c r="C4" s="802"/>
      <c r="D4" s="1933" t="s">
        <v>729</v>
      </c>
      <c r="E4" s="1933"/>
      <c r="F4" s="1937"/>
    </row>
    <row r="5" spans="1:6" ht="18" customHeight="1" x14ac:dyDescent="0.2">
      <c r="A5" s="801"/>
      <c r="B5" s="802"/>
      <c r="C5" s="802"/>
      <c r="D5" s="1938"/>
      <c r="E5" s="1938"/>
      <c r="F5" s="1937"/>
    </row>
    <row r="6" spans="1:6" s="441" customFormat="1" ht="18" thickBot="1" x14ac:dyDescent="0.25">
      <c r="A6" s="803"/>
      <c r="B6" s="46"/>
      <c r="C6" s="46"/>
      <c r="D6" s="1935" t="s">
        <v>361</v>
      </c>
      <c r="E6" s="1935"/>
      <c r="F6" s="1939"/>
    </row>
    <row r="7" spans="1:6" ht="18" customHeight="1" x14ac:dyDescent="0.2">
      <c r="A7" s="799"/>
      <c r="B7" s="800" t="s">
        <v>6</v>
      </c>
      <c r="C7" s="800"/>
      <c r="D7" s="1940" t="s">
        <v>443</v>
      </c>
      <c r="E7" s="1940"/>
      <c r="F7" s="1941"/>
    </row>
    <row r="8" spans="1:6" ht="18" customHeight="1" x14ac:dyDescent="0.2">
      <c r="A8" s="801"/>
      <c r="B8" s="802"/>
      <c r="C8" s="802"/>
      <c r="D8" s="1942" t="s">
        <v>730</v>
      </c>
      <c r="E8" s="1942"/>
      <c r="F8" s="1939"/>
    </row>
    <row r="9" spans="1:6" x14ac:dyDescent="0.2">
      <c r="A9" s="804"/>
      <c r="B9" s="805"/>
      <c r="C9" s="805"/>
      <c r="D9" s="805"/>
      <c r="E9" s="805"/>
      <c r="F9" s="325"/>
    </row>
    <row r="10" spans="1:6" x14ac:dyDescent="0.2">
      <c r="A10" s="806" t="s">
        <v>6</v>
      </c>
      <c r="B10" s="199"/>
      <c r="C10" s="807"/>
      <c r="D10" s="1943" t="s">
        <v>731</v>
      </c>
      <c r="E10" s="1944"/>
      <c r="F10" s="1945"/>
    </row>
    <row r="11" spans="1:6" ht="18" customHeight="1" x14ac:dyDescent="0.2">
      <c r="A11" s="326" t="s">
        <v>22</v>
      </c>
      <c r="B11" s="327" t="s">
        <v>22</v>
      </c>
      <c r="C11" s="808"/>
      <c r="D11" s="1917"/>
      <c r="E11" s="1946"/>
      <c r="F11" s="1947"/>
    </row>
    <row r="12" spans="1:6" ht="15.75" customHeight="1" x14ac:dyDescent="0.2">
      <c r="A12" s="326" t="s">
        <v>370</v>
      </c>
      <c r="B12" s="327"/>
      <c r="C12" s="1950" t="s">
        <v>519</v>
      </c>
      <c r="D12" s="1950" t="s">
        <v>732</v>
      </c>
      <c r="E12" s="1950" t="s">
        <v>733</v>
      </c>
      <c r="F12" s="1952" t="s">
        <v>734</v>
      </c>
    </row>
    <row r="13" spans="1:6" s="811" customFormat="1" ht="15.5" customHeight="1" x14ac:dyDescent="0.2">
      <c r="A13" s="809" t="s">
        <v>6</v>
      </c>
      <c r="B13" s="810"/>
      <c r="C13" s="1951"/>
      <c r="D13" s="1951"/>
      <c r="E13" s="1951"/>
      <c r="F13" s="1914"/>
    </row>
    <row r="14" spans="1:6" ht="20" customHeight="1" x14ac:dyDescent="0.2">
      <c r="A14" s="812">
        <v>1</v>
      </c>
      <c r="B14" s="813" t="s">
        <v>40</v>
      </c>
      <c r="C14" s="814" t="s">
        <v>735</v>
      </c>
      <c r="D14" s="814" t="s">
        <v>735</v>
      </c>
      <c r="E14" s="814" t="s">
        <v>736</v>
      </c>
      <c r="F14" s="815" t="s">
        <v>737</v>
      </c>
    </row>
    <row r="15" spans="1:6" x14ac:dyDescent="0.2">
      <c r="A15" s="812">
        <v>1.1000000000000001</v>
      </c>
      <c r="B15" s="816" t="s">
        <v>381</v>
      </c>
      <c r="C15" s="814" t="s">
        <v>738</v>
      </c>
      <c r="D15" s="814" t="s">
        <v>738</v>
      </c>
      <c r="E15" s="814" t="s">
        <v>739</v>
      </c>
      <c r="F15" s="817">
        <v>245.01</v>
      </c>
    </row>
    <row r="16" spans="1:6" ht="20" customHeight="1" x14ac:dyDescent="0.2">
      <c r="A16" s="812" t="s">
        <v>43</v>
      </c>
      <c r="B16" s="328" t="s">
        <v>44</v>
      </c>
      <c r="C16" s="818">
        <v>4401.1099999999997</v>
      </c>
      <c r="D16" s="818">
        <v>4401.1099999999997</v>
      </c>
      <c r="E16" s="819" t="s">
        <v>740</v>
      </c>
      <c r="F16" s="820" t="s">
        <v>741</v>
      </c>
    </row>
    <row r="17" spans="1:6" ht="20" customHeight="1" x14ac:dyDescent="0.2">
      <c r="A17" s="812" t="s">
        <v>50</v>
      </c>
      <c r="B17" s="821" t="s">
        <v>51</v>
      </c>
      <c r="C17" s="822">
        <v>4401.12</v>
      </c>
      <c r="D17" s="822">
        <v>4401.12</v>
      </c>
      <c r="E17" s="819" t="s">
        <v>740</v>
      </c>
      <c r="F17" s="820" t="s">
        <v>741</v>
      </c>
    </row>
    <row r="18" spans="1:6" ht="20" customHeight="1" x14ac:dyDescent="0.2">
      <c r="A18" s="812">
        <v>1.2</v>
      </c>
      <c r="B18" s="823" t="s">
        <v>55</v>
      </c>
      <c r="C18" s="822">
        <v>44.03</v>
      </c>
      <c r="D18" s="822">
        <v>44.03</v>
      </c>
      <c r="E18" s="822">
        <v>44.03</v>
      </c>
      <c r="F18" s="824">
        <v>247</v>
      </c>
    </row>
    <row r="19" spans="1:6" ht="20" customHeight="1" x14ac:dyDescent="0.2">
      <c r="A19" s="812" t="s">
        <v>56</v>
      </c>
      <c r="B19" s="328" t="s">
        <v>44</v>
      </c>
      <c r="C19" s="814" t="s">
        <v>521</v>
      </c>
      <c r="D19" s="814" t="s">
        <v>521</v>
      </c>
      <c r="E19" s="814" t="s">
        <v>742</v>
      </c>
      <c r="F19" s="817" t="s">
        <v>743</v>
      </c>
    </row>
    <row r="20" spans="1:6" s="329" customFormat="1" ht="20" customHeight="1" x14ac:dyDescent="0.15">
      <c r="A20" s="812" t="s">
        <v>65</v>
      </c>
      <c r="B20" s="328" t="s">
        <v>51</v>
      </c>
      <c r="C20" s="814" t="s">
        <v>744</v>
      </c>
      <c r="D20" s="825" t="s">
        <v>745</v>
      </c>
      <c r="E20" s="825" t="s">
        <v>746</v>
      </c>
      <c r="F20" s="817" t="s">
        <v>747</v>
      </c>
    </row>
    <row r="21" spans="1:6" s="329" customFormat="1" ht="20" customHeight="1" x14ac:dyDescent="0.15">
      <c r="A21" s="812" t="s">
        <v>66</v>
      </c>
      <c r="B21" s="826" t="s">
        <v>464</v>
      </c>
      <c r="C21" s="827" t="s">
        <v>748</v>
      </c>
      <c r="D21" s="827" t="s">
        <v>749</v>
      </c>
      <c r="E21" s="827" t="s">
        <v>750</v>
      </c>
      <c r="F21" s="817" t="s">
        <v>751</v>
      </c>
    </row>
    <row r="22" spans="1:6" s="329" customFormat="1" ht="20" customHeight="1" x14ac:dyDescent="0.15">
      <c r="A22" s="828">
        <v>2</v>
      </c>
      <c r="B22" s="829" t="s">
        <v>105</v>
      </c>
      <c r="C22" s="830" t="s">
        <v>752</v>
      </c>
      <c r="D22" s="830" t="s">
        <v>753</v>
      </c>
      <c r="E22" s="830" t="s">
        <v>753</v>
      </c>
      <c r="F22" s="831" t="s">
        <v>754</v>
      </c>
    </row>
    <row r="23" spans="1:6" s="329" customFormat="1" ht="20" customHeight="1" x14ac:dyDescent="0.15">
      <c r="A23" s="832">
        <v>3</v>
      </c>
      <c r="B23" s="833" t="s">
        <v>110</v>
      </c>
      <c r="C23" s="818" t="s">
        <v>755</v>
      </c>
      <c r="D23" s="818" t="s">
        <v>756</v>
      </c>
      <c r="E23" s="834" t="s">
        <v>757</v>
      </c>
      <c r="F23" s="330" t="s">
        <v>758</v>
      </c>
    </row>
    <row r="24" spans="1:6" s="329" customFormat="1" ht="20" customHeight="1" x14ac:dyDescent="0.15">
      <c r="A24" s="812" t="s">
        <v>112</v>
      </c>
      <c r="B24" s="823" t="s">
        <v>113</v>
      </c>
      <c r="C24" s="822" t="s">
        <v>759</v>
      </c>
      <c r="D24" s="822" t="s">
        <v>759</v>
      </c>
      <c r="E24" s="822" t="s">
        <v>759</v>
      </c>
      <c r="F24" s="835">
        <v>246.1</v>
      </c>
    </row>
    <row r="25" spans="1:6" s="329" customFormat="1" ht="30" x14ac:dyDescent="0.15">
      <c r="A25" s="812" t="s">
        <v>121</v>
      </c>
      <c r="B25" s="823" t="s">
        <v>405</v>
      </c>
      <c r="C25" s="834" t="s">
        <v>760</v>
      </c>
      <c r="D25" s="834" t="s">
        <v>761</v>
      </c>
      <c r="E25" s="834" t="s">
        <v>762</v>
      </c>
      <c r="F25" s="330" t="s">
        <v>763</v>
      </c>
    </row>
    <row r="26" spans="1:6" s="329" customFormat="1" ht="20" customHeight="1" x14ac:dyDescent="0.15">
      <c r="A26" s="1127" t="s">
        <v>128</v>
      </c>
      <c r="B26" s="10" t="s">
        <v>406</v>
      </c>
      <c r="C26" s="836">
        <v>4401.41</v>
      </c>
      <c r="D26" s="834" t="s">
        <v>761</v>
      </c>
      <c r="E26" s="834" t="s">
        <v>762</v>
      </c>
      <c r="F26" s="330" t="s">
        <v>763</v>
      </c>
    </row>
    <row r="27" spans="1:6" s="329" customFormat="1" ht="20" customHeight="1" x14ac:dyDescent="0.15">
      <c r="A27" s="812" t="s">
        <v>130</v>
      </c>
      <c r="B27" s="837" t="s">
        <v>131</v>
      </c>
      <c r="C27" s="836" t="s">
        <v>764</v>
      </c>
      <c r="D27" s="834" t="s">
        <v>761</v>
      </c>
      <c r="E27" s="834" t="s">
        <v>762</v>
      </c>
      <c r="F27" s="330" t="s">
        <v>763</v>
      </c>
    </row>
    <row r="28" spans="1:6" s="329" customFormat="1" ht="33.75" customHeight="1" x14ac:dyDescent="0.15">
      <c r="A28" s="832" t="s">
        <v>134</v>
      </c>
      <c r="B28" s="833" t="s">
        <v>408</v>
      </c>
      <c r="C28" s="818" t="s">
        <v>765</v>
      </c>
      <c r="D28" s="818" t="s">
        <v>766</v>
      </c>
      <c r="E28" s="834" t="s">
        <v>767</v>
      </c>
      <c r="F28" s="330" t="s">
        <v>763</v>
      </c>
    </row>
    <row r="29" spans="1:6" s="329" customFormat="1" ht="20" customHeight="1" x14ac:dyDescent="0.15">
      <c r="A29" s="812" t="s">
        <v>136</v>
      </c>
      <c r="B29" s="823" t="s">
        <v>137</v>
      </c>
      <c r="C29" s="818">
        <v>4401.3100000000004</v>
      </c>
      <c r="D29" s="818">
        <v>4401.3100000000004</v>
      </c>
      <c r="E29" s="818">
        <v>4401.3100000000004</v>
      </c>
      <c r="F29" s="330" t="s">
        <v>763</v>
      </c>
    </row>
    <row r="30" spans="1:6" s="329" customFormat="1" ht="20" customHeight="1" x14ac:dyDescent="0.15">
      <c r="A30" s="838" t="s">
        <v>141</v>
      </c>
      <c r="B30" s="839" t="s">
        <v>409</v>
      </c>
      <c r="C30" s="818" t="s">
        <v>768</v>
      </c>
      <c r="D30" s="818">
        <v>4401.3900000000003</v>
      </c>
      <c r="E30" s="834" t="s">
        <v>762</v>
      </c>
      <c r="F30" s="330" t="s">
        <v>763</v>
      </c>
    </row>
    <row r="31" spans="1:6" s="329" customFormat="1" ht="20" customHeight="1" x14ac:dyDescent="0.15">
      <c r="A31" s="832" t="s">
        <v>145</v>
      </c>
      <c r="B31" s="833" t="s">
        <v>410</v>
      </c>
      <c r="C31" s="840" t="s">
        <v>769</v>
      </c>
      <c r="D31" s="840" t="s">
        <v>769</v>
      </c>
      <c r="E31" s="840" t="s">
        <v>769</v>
      </c>
      <c r="F31" s="817" t="s">
        <v>770</v>
      </c>
    </row>
    <row r="32" spans="1:6" s="329" customFormat="1" ht="20" customHeight="1" x14ac:dyDescent="0.15">
      <c r="A32" s="812" t="s">
        <v>148</v>
      </c>
      <c r="B32" s="823" t="s">
        <v>44</v>
      </c>
      <c r="C32" s="841" t="s">
        <v>771</v>
      </c>
      <c r="D32" s="841" t="s">
        <v>772</v>
      </c>
      <c r="E32" s="841" t="s">
        <v>773</v>
      </c>
      <c r="F32" s="842" t="s">
        <v>774</v>
      </c>
    </row>
    <row r="33" spans="1:6" s="329" customFormat="1" ht="45" x14ac:dyDescent="0.15">
      <c r="A33" s="812" t="s">
        <v>164</v>
      </c>
      <c r="B33" s="823" t="s">
        <v>51</v>
      </c>
      <c r="C33" s="822" t="s">
        <v>775</v>
      </c>
      <c r="D33" s="822" t="s">
        <v>776</v>
      </c>
      <c r="E33" s="822" t="s">
        <v>777</v>
      </c>
      <c r="F33" s="842" t="s">
        <v>778</v>
      </c>
    </row>
    <row r="34" spans="1:6" s="329" customFormat="1" ht="30" x14ac:dyDescent="0.15">
      <c r="A34" s="838" t="s">
        <v>188</v>
      </c>
      <c r="B34" s="843" t="s">
        <v>467</v>
      </c>
      <c r="C34" s="844" t="s">
        <v>779</v>
      </c>
      <c r="D34" s="844" t="s">
        <v>780</v>
      </c>
      <c r="E34" s="845" t="s">
        <v>781</v>
      </c>
      <c r="F34" s="842" t="s">
        <v>782</v>
      </c>
    </row>
    <row r="35" spans="1:6" s="329" customFormat="1" ht="20" customHeight="1" x14ac:dyDescent="0.15">
      <c r="A35" s="812" t="s">
        <v>190</v>
      </c>
      <c r="B35" s="837" t="s">
        <v>191</v>
      </c>
      <c r="C35" s="818">
        <v>44.08</v>
      </c>
      <c r="D35" s="818">
        <v>44.08</v>
      </c>
      <c r="E35" s="818">
        <v>44.08</v>
      </c>
      <c r="F35" s="817">
        <v>634.1</v>
      </c>
    </row>
    <row r="36" spans="1:6" s="329" customFormat="1" x14ac:dyDescent="0.15">
      <c r="A36" s="812" t="s">
        <v>193</v>
      </c>
      <c r="B36" s="823" t="s">
        <v>44</v>
      </c>
      <c r="C36" s="830" t="s">
        <v>783</v>
      </c>
      <c r="D36" s="830" t="s">
        <v>783</v>
      </c>
      <c r="E36" s="830" t="s">
        <v>783</v>
      </c>
      <c r="F36" s="817">
        <v>634.11</v>
      </c>
    </row>
    <row r="37" spans="1:6" s="329" customFormat="1" ht="20" customHeight="1" x14ac:dyDescent="0.15">
      <c r="A37" s="812" t="s">
        <v>202</v>
      </c>
      <c r="B37" s="823" t="s">
        <v>51</v>
      </c>
      <c r="C37" s="822" t="s">
        <v>784</v>
      </c>
      <c r="D37" s="822" t="s">
        <v>784</v>
      </c>
      <c r="E37" s="822" t="s">
        <v>784</v>
      </c>
      <c r="F37" s="824">
        <v>634.12</v>
      </c>
    </row>
    <row r="38" spans="1:6" s="329" customFormat="1" ht="20" customHeight="1" x14ac:dyDescent="0.15">
      <c r="A38" s="838" t="s">
        <v>206</v>
      </c>
      <c r="B38" s="843" t="s">
        <v>467</v>
      </c>
      <c r="C38" s="846" t="s">
        <v>604</v>
      </c>
      <c r="D38" s="846" t="s">
        <v>604</v>
      </c>
      <c r="E38" s="847" t="s">
        <v>785</v>
      </c>
      <c r="F38" s="820" t="s">
        <v>786</v>
      </c>
    </row>
    <row r="39" spans="1:6" s="329" customFormat="1" ht="30" x14ac:dyDescent="0.15">
      <c r="A39" s="812" t="s">
        <v>207</v>
      </c>
      <c r="B39" s="848" t="s">
        <v>208</v>
      </c>
      <c r="C39" s="849" t="s">
        <v>787</v>
      </c>
      <c r="D39" s="818" t="s">
        <v>788</v>
      </c>
      <c r="E39" s="818" t="s">
        <v>789</v>
      </c>
      <c r="F39" s="815" t="s">
        <v>790</v>
      </c>
    </row>
    <row r="40" spans="1:6" s="329" customFormat="1" ht="20" customHeight="1" x14ac:dyDescent="0.15">
      <c r="A40" s="812" t="s">
        <v>209</v>
      </c>
      <c r="B40" s="823" t="s">
        <v>210</v>
      </c>
      <c r="C40" s="849" t="s">
        <v>791</v>
      </c>
      <c r="D40" s="849" t="s">
        <v>792</v>
      </c>
      <c r="E40" s="849" t="s">
        <v>793</v>
      </c>
      <c r="F40" s="817" t="s">
        <v>794</v>
      </c>
    </row>
    <row r="41" spans="1:6" s="329" customFormat="1" ht="20" customHeight="1" x14ac:dyDescent="0.15">
      <c r="A41" s="812" t="s">
        <v>411</v>
      </c>
      <c r="B41" s="328" t="s">
        <v>44</v>
      </c>
      <c r="C41" s="844" t="s">
        <v>795</v>
      </c>
      <c r="D41" s="850" t="s">
        <v>796</v>
      </c>
      <c r="E41" s="850" t="s">
        <v>797</v>
      </c>
      <c r="F41" s="330" t="s">
        <v>798</v>
      </c>
    </row>
    <row r="42" spans="1:6" s="329" customFormat="1" ht="20" customHeight="1" x14ac:dyDescent="0.15">
      <c r="A42" s="812" t="s">
        <v>215</v>
      </c>
      <c r="B42" s="328" t="s">
        <v>51</v>
      </c>
      <c r="C42" s="844" t="s">
        <v>799</v>
      </c>
      <c r="D42" s="850" t="s">
        <v>800</v>
      </c>
      <c r="E42" s="850" t="s">
        <v>801</v>
      </c>
      <c r="F42" s="330" t="s">
        <v>798</v>
      </c>
    </row>
    <row r="43" spans="1:6" s="329" customFormat="1" ht="20" customHeight="1" x14ac:dyDescent="0.15">
      <c r="A43" s="851" t="s">
        <v>218</v>
      </c>
      <c r="B43" s="1198" t="s">
        <v>467</v>
      </c>
      <c r="C43" s="844" t="s">
        <v>802</v>
      </c>
      <c r="D43" s="852" t="s">
        <v>803</v>
      </c>
      <c r="E43" s="852" t="s">
        <v>804</v>
      </c>
      <c r="F43" s="330" t="s">
        <v>798</v>
      </c>
    </row>
    <row r="44" spans="1:6" s="329" customFormat="1" x14ac:dyDescent="0.15">
      <c r="A44" s="178" t="s">
        <v>219</v>
      </c>
      <c r="B44" s="1128" t="s">
        <v>412</v>
      </c>
      <c r="C44" s="853" t="s">
        <v>805</v>
      </c>
      <c r="D44" s="834" t="s">
        <v>806</v>
      </c>
      <c r="E44" s="834" t="s">
        <v>806</v>
      </c>
      <c r="F44" s="330" t="s">
        <v>807</v>
      </c>
    </row>
    <row r="45" spans="1:6" s="329" customFormat="1" ht="20" customHeight="1" x14ac:dyDescent="0.15">
      <c r="A45" s="178" t="s">
        <v>222</v>
      </c>
      <c r="B45" s="1128" t="s">
        <v>413</v>
      </c>
      <c r="C45" s="853">
        <v>4412.49</v>
      </c>
      <c r="D45" s="834" t="s">
        <v>806</v>
      </c>
      <c r="E45" s="834" t="s">
        <v>806</v>
      </c>
      <c r="F45" s="330" t="s">
        <v>807</v>
      </c>
    </row>
    <row r="46" spans="1:6" s="329" customFormat="1" ht="20" customHeight="1" x14ac:dyDescent="0.15">
      <c r="A46" s="178" t="s">
        <v>223</v>
      </c>
      <c r="B46" s="1128" t="s">
        <v>414</v>
      </c>
      <c r="C46" s="853" t="s">
        <v>808</v>
      </c>
      <c r="D46" s="834" t="s">
        <v>806</v>
      </c>
      <c r="E46" s="834" t="s">
        <v>806</v>
      </c>
      <c r="F46" s="330" t="s">
        <v>807</v>
      </c>
    </row>
    <row r="47" spans="1:6" s="329" customFormat="1" ht="20" customHeight="1" x14ac:dyDescent="0.15">
      <c r="A47" s="178" t="s">
        <v>225</v>
      </c>
      <c r="B47" s="1199" t="s">
        <v>468</v>
      </c>
      <c r="C47" s="853">
        <v>4412.41</v>
      </c>
      <c r="D47" s="834" t="s">
        <v>806</v>
      </c>
      <c r="E47" s="834" t="s">
        <v>806</v>
      </c>
      <c r="F47" s="330" t="s">
        <v>807</v>
      </c>
    </row>
    <row r="48" spans="1:6" s="329" customFormat="1" ht="40" customHeight="1" x14ac:dyDescent="0.15">
      <c r="A48" s="812" t="s">
        <v>226</v>
      </c>
      <c r="B48" s="854" t="s">
        <v>685</v>
      </c>
      <c r="C48" s="830" t="s">
        <v>809</v>
      </c>
      <c r="D48" s="830" t="s">
        <v>809</v>
      </c>
      <c r="E48" s="830" t="s">
        <v>809</v>
      </c>
      <c r="F48" s="817" t="s">
        <v>810</v>
      </c>
    </row>
    <row r="49" spans="1:6" s="329" customFormat="1" x14ac:dyDescent="0.15">
      <c r="A49" s="812" t="s">
        <v>232</v>
      </c>
      <c r="B49" s="821" t="s">
        <v>417</v>
      </c>
      <c r="C49" s="855" t="s">
        <v>811</v>
      </c>
      <c r="D49" s="855" t="s">
        <v>811</v>
      </c>
      <c r="E49" s="855" t="s">
        <v>811</v>
      </c>
      <c r="F49" s="330" t="s">
        <v>812</v>
      </c>
    </row>
    <row r="50" spans="1:6" s="329" customFormat="1" ht="20" customHeight="1" x14ac:dyDescent="0.15">
      <c r="A50" s="812" t="s">
        <v>234</v>
      </c>
      <c r="B50" s="823" t="s">
        <v>235</v>
      </c>
      <c r="C50" s="818">
        <v>44.11</v>
      </c>
      <c r="D50" s="818">
        <v>44.11</v>
      </c>
      <c r="E50" s="818">
        <v>44.11</v>
      </c>
      <c r="F50" s="817">
        <v>634.5</v>
      </c>
    </row>
    <row r="51" spans="1:6" s="329" customFormat="1" ht="20" customHeight="1" x14ac:dyDescent="0.15">
      <c r="A51" s="812" t="s">
        <v>236</v>
      </c>
      <c r="B51" s="328" t="s">
        <v>237</v>
      </c>
      <c r="C51" s="855" t="s">
        <v>813</v>
      </c>
      <c r="D51" s="855" t="s">
        <v>813</v>
      </c>
      <c r="E51" s="855" t="s">
        <v>813</v>
      </c>
      <c r="F51" s="330" t="s">
        <v>814</v>
      </c>
    </row>
    <row r="52" spans="1:6" s="329" customFormat="1" x14ac:dyDescent="0.15">
      <c r="A52" s="812" t="s">
        <v>239</v>
      </c>
      <c r="B52" s="328" t="s">
        <v>240</v>
      </c>
      <c r="C52" s="855" t="s">
        <v>815</v>
      </c>
      <c r="D52" s="855" t="s">
        <v>816</v>
      </c>
      <c r="E52" s="855" t="s">
        <v>816</v>
      </c>
      <c r="F52" s="330" t="s">
        <v>814</v>
      </c>
    </row>
    <row r="53" spans="1:6" s="329" customFormat="1" ht="20" customHeight="1" x14ac:dyDescent="0.15">
      <c r="A53" s="838" t="s">
        <v>241</v>
      </c>
      <c r="B53" s="843" t="s">
        <v>418</v>
      </c>
      <c r="C53" s="855" t="s">
        <v>817</v>
      </c>
      <c r="D53" s="855" t="s">
        <v>817</v>
      </c>
      <c r="E53" s="855" t="s">
        <v>818</v>
      </c>
      <c r="F53" s="330" t="s">
        <v>814</v>
      </c>
    </row>
    <row r="54" spans="1:6" s="329" customFormat="1" ht="20" customHeight="1" x14ac:dyDescent="0.15">
      <c r="A54" s="851" t="s">
        <v>244</v>
      </c>
      <c r="B54" s="829" t="s">
        <v>245</v>
      </c>
      <c r="C54" s="846" t="s">
        <v>819</v>
      </c>
      <c r="D54" s="846" t="s">
        <v>819</v>
      </c>
      <c r="E54" s="846" t="s">
        <v>819</v>
      </c>
      <c r="F54" s="815" t="s">
        <v>820</v>
      </c>
    </row>
    <row r="55" spans="1:6" s="329" customFormat="1" x14ac:dyDescent="0.15">
      <c r="A55" s="851" t="s">
        <v>247</v>
      </c>
      <c r="B55" s="839" t="s">
        <v>419</v>
      </c>
      <c r="C55" s="818" t="s">
        <v>821</v>
      </c>
      <c r="D55" s="818" t="s">
        <v>821</v>
      </c>
      <c r="E55" s="818" t="s">
        <v>821</v>
      </c>
      <c r="F55" s="817" t="s">
        <v>822</v>
      </c>
    </row>
    <row r="56" spans="1:6" s="329" customFormat="1" ht="20" customHeight="1" x14ac:dyDescent="0.15">
      <c r="A56" s="851" t="s">
        <v>420</v>
      </c>
      <c r="B56" s="823" t="s">
        <v>421</v>
      </c>
      <c r="C56" s="846" t="s">
        <v>823</v>
      </c>
      <c r="D56" s="846" t="s">
        <v>823</v>
      </c>
      <c r="E56" s="846" t="s">
        <v>823</v>
      </c>
      <c r="F56" s="856" t="s">
        <v>824</v>
      </c>
    </row>
    <row r="57" spans="1:6" s="329" customFormat="1" ht="20" customHeight="1" x14ac:dyDescent="0.15">
      <c r="A57" s="851" t="s">
        <v>252</v>
      </c>
      <c r="B57" s="328" t="s">
        <v>422</v>
      </c>
      <c r="C57" s="818">
        <v>47.03</v>
      </c>
      <c r="D57" s="818">
        <v>47.03</v>
      </c>
      <c r="E57" s="818">
        <v>47.03</v>
      </c>
      <c r="F57" s="817" t="s">
        <v>825</v>
      </c>
    </row>
    <row r="58" spans="1:6" s="329" customFormat="1" ht="20" customHeight="1" x14ac:dyDescent="0.15">
      <c r="A58" s="851" t="s">
        <v>255</v>
      </c>
      <c r="B58" s="826" t="s">
        <v>423</v>
      </c>
      <c r="C58" s="846" t="s">
        <v>826</v>
      </c>
      <c r="D58" s="846" t="s">
        <v>826</v>
      </c>
      <c r="E58" s="846" t="s">
        <v>826</v>
      </c>
      <c r="F58" s="856">
        <v>251.5</v>
      </c>
    </row>
    <row r="59" spans="1:6" s="329" customFormat="1" ht="20" customHeight="1" x14ac:dyDescent="0.15">
      <c r="A59" s="851" t="s">
        <v>258</v>
      </c>
      <c r="B59" s="843" t="s">
        <v>424</v>
      </c>
      <c r="C59" s="818">
        <v>47.04</v>
      </c>
      <c r="D59" s="818">
        <v>47.04</v>
      </c>
      <c r="E59" s="818">
        <v>47.04</v>
      </c>
      <c r="F59" s="817">
        <v>251.6</v>
      </c>
    </row>
    <row r="60" spans="1:6" s="329" customFormat="1" ht="20" customHeight="1" x14ac:dyDescent="0.15">
      <c r="A60" s="857" t="s">
        <v>261</v>
      </c>
      <c r="B60" s="843" t="s">
        <v>262</v>
      </c>
      <c r="C60" s="822">
        <v>47.02</v>
      </c>
      <c r="D60" s="822">
        <v>47.02</v>
      </c>
      <c r="E60" s="822">
        <v>47.02</v>
      </c>
      <c r="F60" s="824">
        <v>251.3</v>
      </c>
    </row>
    <row r="61" spans="1:6" s="329" customFormat="1" ht="20" customHeight="1" x14ac:dyDescent="0.15">
      <c r="A61" s="858" t="s">
        <v>263</v>
      </c>
      <c r="B61" s="833" t="s">
        <v>264</v>
      </c>
      <c r="C61" s="818">
        <v>47.06</v>
      </c>
      <c r="D61" s="818">
        <v>47.06</v>
      </c>
      <c r="E61" s="818">
        <v>47.06</v>
      </c>
      <c r="F61" s="815">
        <v>251.92</v>
      </c>
    </row>
    <row r="62" spans="1:6" s="329" customFormat="1" ht="20" customHeight="1" x14ac:dyDescent="0.15">
      <c r="A62" s="812" t="s">
        <v>265</v>
      </c>
      <c r="B62" s="823" t="s">
        <v>266</v>
      </c>
      <c r="C62" s="822" t="s">
        <v>827</v>
      </c>
      <c r="D62" s="822" t="s">
        <v>827</v>
      </c>
      <c r="E62" s="822" t="s">
        <v>827</v>
      </c>
      <c r="F62" s="831" t="s">
        <v>828</v>
      </c>
    </row>
    <row r="63" spans="1:6" s="329" customFormat="1" ht="20" customHeight="1" x14ac:dyDescent="0.15">
      <c r="A63" s="838" t="s">
        <v>267</v>
      </c>
      <c r="B63" s="839" t="s">
        <v>268</v>
      </c>
      <c r="C63" s="841" t="s">
        <v>829</v>
      </c>
      <c r="D63" s="841" t="s">
        <v>829</v>
      </c>
      <c r="E63" s="841" t="s">
        <v>829</v>
      </c>
      <c r="F63" s="831" t="s">
        <v>828</v>
      </c>
    </row>
    <row r="64" spans="1:6" s="329" customFormat="1" ht="20" customHeight="1" x14ac:dyDescent="0.15">
      <c r="A64" s="857" t="s">
        <v>269</v>
      </c>
      <c r="B64" s="859" t="s">
        <v>270</v>
      </c>
      <c r="C64" s="822">
        <v>47.07</v>
      </c>
      <c r="D64" s="822">
        <v>47.07</v>
      </c>
      <c r="E64" s="822">
        <v>47.07</v>
      </c>
      <c r="F64" s="817">
        <v>251.1</v>
      </c>
    </row>
    <row r="65" spans="1:6" s="329" customFormat="1" ht="30" x14ac:dyDescent="0.15">
      <c r="A65" s="851" t="s">
        <v>272</v>
      </c>
      <c r="B65" s="829" t="s">
        <v>273</v>
      </c>
      <c r="C65" s="822" t="s">
        <v>830</v>
      </c>
      <c r="D65" s="822" t="s">
        <v>830</v>
      </c>
      <c r="E65" s="822" t="s">
        <v>830</v>
      </c>
      <c r="F65" s="815" t="s">
        <v>831</v>
      </c>
    </row>
    <row r="66" spans="1:6" s="329" customFormat="1" ht="30" x14ac:dyDescent="0.15">
      <c r="A66" s="851" t="s">
        <v>274</v>
      </c>
      <c r="B66" s="860" t="s">
        <v>275</v>
      </c>
      <c r="C66" s="822" t="s">
        <v>832</v>
      </c>
      <c r="D66" s="822" t="s">
        <v>832</v>
      </c>
      <c r="E66" s="822" t="s">
        <v>832</v>
      </c>
      <c r="F66" s="815" t="s">
        <v>833</v>
      </c>
    </row>
    <row r="67" spans="1:6" s="329" customFormat="1" x14ac:dyDescent="0.15">
      <c r="A67" s="851" t="s">
        <v>276</v>
      </c>
      <c r="B67" s="328" t="s">
        <v>277</v>
      </c>
      <c r="C67" s="822">
        <v>48.01</v>
      </c>
      <c r="D67" s="822">
        <v>48.01</v>
      </c>
      <c r="E67" s="822">
        <v>48.01</v>
      </c>
      <c r="F67" s="815">
        <v>641.1</v>
      </c>
    </row>
    <row r="68" spans="1:6" s="329" customFormat="1" x14ac:dyDescent="0.15">
      <c r="A68" s="851" t="s">
        <v>278</v>
      </c>
      <c r="B68" s="861" t="s">
        <v>279</v>
      </c>
      <c r="C68" s="822" t="s">
        <v>834</v>
      </c>
      <c r="D68" s="822" t="s">
        <v>834</v>
      </c>
      <c r="E68" s="822" t="s">
        <v>834</v>
      </c>
      <c r="F68" s="815">
        <v>641.29</v>
      </c>
    </row>
    <row r="69" spans="1:6" s="329" customFormat="1" ht="20" customHeight="1" x14ac:dyDescent="0.15">
      <c r="A69" s="851" t="s">
        <v>280</v>
      </c>
      <c r="B69" s="328" t="s">
        <v>281</v>
      </c>
      <c r="C69" s="822" t="s">
        <v>835</v>
      </c>
      <c r="D69" s="822" t="s">
        <v>835</v>
      </c>
      <c r="E69" s="822" t="s">
        <v>835</v>
      </c>
      <c r="F69" s="815" t="s">
        <v>836</v>
      </c>
    </row>
    <row r="70" spans="1:6" s="329" customFormat="1" ht="20" customHeight="1" x14ac:dyDescent="0.15">
      <c r="A70" s="851" t="s">
        <v>282</v>
      </c>
      <c r="B70" s="843" t="s">
        <v>283</v>
      </c>
      <c r="C70" s="822" t="s">
        <v>837</v>
      </c>
      <c r="D70" s="822" t="s">
        <v>837</v>
      </c>
      <c r="E70" s="822" t="s">
        <v>837</v>
      </c>
      <c r="F70" s="815">
        <v>641.29999999999995</v>
      </c>
    </row>
    <row r="71" spans="1:6" s="329" customFormat="1" x14ac:dyDescent="0.15">
      <c r="A71" s="812">
        <v>12.2</v>
      </c>
      <c r="B71" s="862" t="s">
        <v>425</v>
      </c>
      <c r="C71" s="822">
        <v>48.03</v>
      </c>
      <c r="D71" s="822">
        <v>48.03</v>
      </c>
      <c r="E71" s="822">
        <v>48.03</v>
      </c>
      <c r="F71" s="815">
        <v>641.63</v>
      </c>
    </row>
    <row r="72" spans="1:6" s="329" customFormat="1" ht="53.25" customHeight="1" x14ac:dyDescent="0.15">
      <c r="A72" s="851">
        <v>12.3</v>
      </c>
      <c r="B72" s="860" t="s">
        <v>287</v>
      </c>
      <c r="C72" s="822" t="s">
        <v>838</v>
      </c>
      <c r="D72" s="822" t="s">
        <v>838</v>
      </c>
      <c r="E72" s="822" t="s">
        <v>838</v>
      </c>
      <c r="F72" s="815" t="s">
        <v>839</v>
      </c>
    </row>
    <row r="73" spans="1:6" s="329" customFormat="1" x14ac:dyDescent="0.15">
      <c r="A73" s="851" t="s">
        <v>288</v>
      </c>
      <c r="B73" s="328" t="s">
        <v>289</v>
      </c>
      <c r="C73" s="822" t="s">
        <v>840</v>
      </c>
      <c r="D73" s="822" t="s">
        <v>840</v>
      </c>
      <c r="E73" s="822" t="s">
        <v>840</v>
      </c>
      <c r="F73" s="815" t="s">
        <v>841</v>
      </c>
    </row>
    <row r="74" spans="1:6" s="329" customFormat="1" ht="30" x14ac:dyDescent="0.15">
      <c r="A74" s="851" t="s">
        <v>290</v>
      </c>
      <c r="B74" s="328" t="s">
        <v>291</v>
      </c>
      <c r="C74" s="822" t="s">
        <v>842</v>
      </c>
      <c r="D74" s="822" t="s">
        <v>842</v>
      </c>
      <c r="E74" s="822" t="s">
        <v>842</v>
      </c>
      <c r="F74" s="815" t="s">
        <v>843</v>
      </c>
    </row>
    <row r="75" spans="1:6" s="329" customFormat="1" ht="30" x14ac:dyDescent="0.15">
      <c r="A75" s="851" t="s">
        <v>292</v>
      </c>
      <c r="B75" s="328" t="s">
        <v>293</v>
      </c>
      <c r="C75" s="822" t="s">
        <v>844</v>
      </c>
      <c r="D75" s="822" t="s">
        <v>844</v>
      </c>
      <c r="E75" s="822" t="s">
        <v>844</v>
      </c>
      <c r="F75" s="815" t="s">
        <v>845</v>
      </c>
    </row>
    <row r="76" spans="1:6" s="329" customFormat="1" x14ac:dyDescent="0.15">
      <c r="A76" s="851" t="s">
        <v>294</v>
      </c>
      <c r="B76" s="843" t="s">
        <v>295</v>
      </c>
      <c r="C76" s="822">
        <v>4805.93</v>
      </c>
      <c r="D76" s="822">
        <v>4805.93</v>
      </c>
      <c r="E76" s="822">
        <v>4805.93</v>
      </c>
      <c r="F76" s="831" t="s">
        <v>846</v>
      </c>
    </row>
    <row r="77" spans="1:6" s="329" customFormat="1" ht="40" customHeight="1" x14ac:dyDescent="0.15">
      <c r="A77" s="857">
        <v>12.4</v>
      </c>
      <c r="B77" s="839" t="s">
        <v>717</v>
      </c>
      <c r="C77" s="849" t="s">
        <v>847</v>
      </c>
      <c r="D77" s="849" t="s">
        <v>847</v>
      </c>
      <c r="E77" s="849" t="s">
        <v>847</v>
      </c>
      <c r="F77" s="815" t="s">
        <v>848</v>
      </c>
    </row>
    <row r="78" spans="1:6" s="329" customFormat="1" ht="20" customHeight="1" x14ac:dyDescent="0.15">
      <c r="A78" s="426" t="s">
        <v>298</v>
      </c>
      <c r="B78" s="9" t="s">
        <v>849</v>
      </c>
      <c r="C78" s="855" t="s">
        <v>850</v>
      </c>
      <c r="D78" s="1200" t="s">
        <v>851</v>
      </c>
      <c r="E78" s="1200" t="s">
        <v>851</v>
      </c>
      <c r="F78" s="330" t="s">
        <v>852</v>
      </c>
    </row>
    <row r="79" spans="1:6" s="329" customFormat="1" ht="20" customHeight="1" x14ac:dyDescent="0.15">
      <c r="A79" s="426" t="s">
        <v>301</v>
      </c>
      <c r="B79" s="9" t="s">
        <v>853</v>
      </c>
      <c r="C79" s="855" t="s">
        <v>854</v>
      </c>
      <c r="D79" s="1200" t="s">
        <v>851</v>
      </c>
      <c r="E79" s="1200" t="s">
        <v>851</v>
      </c>
      <c r="F79" s="330" t="s">
        <v>852</v>
      </c>
    </row>
    <row r="80" spans="1:6" s="329" customFormat="1" ht="20" customHeight="1" thickBot="1" x14ac:dyDescent="0.2">
      <c r="A80" s="1203" t="s">
        <v>303</v>
      </c>
      <c r="B80" s="13" t="s">
        <v>855</v>
      </c>
      <c r="C80" s="1201" t="s">
        <v>856</v>
      </c>
      <c r="D80" s="1202" t="s">
        <v>851</v>
      </c>
      <c r="E80" s="1202" t="s">
        <v>851</v>
      </c>
      <c r="F80" s="892" t="s">
        <v>852</v>
      </c>
    </row>
    <row r="81" spans="1:6" ht="18" customHeight="1" x14ac:dyDescent="0.2">
      <c r="A81" s="931" t="s">
        <v>857</v>
      </c>
      <c r="B81" s="931"/>
      <c r="C81" s="931"/>
      <c r="D81" s="931"/>
      <c r="E81" s="931"/>
      <c r="F81" s="931"/>
    </row>
    <row r="82" spans="1:6" ht="18" customHeight="1" x14ac:dyDescent="0.2">
      <c r="A82" s="931" t="s">
        <v>858</v>
      </c>
      <c r="B82" s="864"/>
      <c r="C82" s="864"/>
      <c r="D82" s="863"/>
      <c r="E82" s="863"/>
      <c r="F82" s="864"/>
    </row>
    <row r="83" spans="1:6" ht="18" customHeight="1" x14ac:dyDescent="0.2">
      <c r="A83" s="331" t="s">
        <v>308</v>
      </c>
      <c r="B83" s="864"/>
      <c r="C83" s="864"/>
      <c r="D83" s="863"/>
      <c r="E83" s="863"/>
      <c r="F83" s="864"/>
    </row>
    <row r="84" spans="1:6" ht="19.25" customHeight="1" x14ac:dyDescent="0.2">
      <c r="A84" s="1922" t="s">
        <v>859</v>
      </c>
      <c r="B84" s="1925"/>
      <c r="C84" s="1925"/>
      <c r="D84" s="1925"/>
      <c r="E84" s="1925"/>
      <c r="F84" s="1925"/>
    </row>
    <row r="85" spans="1:6" ht="18" customHeight="1" x14ac:dyDescent="0.2">
      <c r="A85" s="1922" t="s">
        <v>860</v>
      </c>
      <c r="B85" s="1923"/>
      <c r="C85" s="1923"/>
      <c r="D85" s="1923"/>
      <c r="E85" s="1923"/>
      <c r="F85" s="1923"/>
    </row>
    <row r="86" spans="1:6" ht="18.5" customHeight="1" x14ac:dyDescent="0.2">
      <c r="A86" s="1922" t="s">
        <v>861</v>
      </c>
      <c r="B86" s="1922"/>
      <c r="C86" s="1922"/>
      <c r="D86" s="1922"/>
      <c r="E86" s="1922"/>
      <c r="F86" s="1922"/>
    </row>
    <row r="87" spans="1:6" s="332" customFormat="1" ht="18.5" customHeight="1" x14ac:dyDescent="0.15">
      <c r="A87" s="1948" t="s">
        <v>862</v>
      </c>
      <c r="B87" s="1923"/>
      <c r="C87" s="1923"/>
      <c r="D87" s="1923"/>
      <c r="E87" s="1923"/>
      <c r="F87" s="1923"/>
    </row>
    <row r="88" spans="1:6" ht="30" customHeight="1" x14ac:dyDescent="0.2">
      <c r="A88" s="1949" t="s">
        <v>863</v>
      </c>
      <c r="B88" s="1949"/>
      <c r="C88" s="1949"/>
      <c r="D88" s="1949"/>
      <c r="E88" s="1949"/>
      <c r="F88" s="1949"/>
    </row>
    <row r="89" spans="1:6" ht="38" customHeight="1" x14ac:dyDescent="0.2"/>
  </sheetData>
  <mergeCells count="14">
    <mergeCell ref="A85:F85"/>
    <mergeCell ref="A86:F86"/>
    <mergeCell ref="A87:F87"/>
    <mergeCell ref="A88:F88"/>
    <mergeCell ref="C12:C13"/>
    <mergeCell ref="D12:D13"/>
    <mergeCell ref="E12:E13"/>
    <mergeCell ref="F12:F13"/>
    <mergeCell ref="A84:F84"/>
    <mergeCell ref="D4:F5"/>
    <mergeCell ref="D6:F6"/>
    <mergeCell ref="D7:F7"/>
    <mergeCell ref="D8:F8"/>
    <mergeCell ref="D10:F11"/>
  </mergeCells>
  <printOptions horizontalCentered="1" verticalCentered="1"/>
  <pageMargins left="0.23622047244094491" right="0.23622047244094491" top="0.27559055118110237" bottom="0.35433070866141736" header="0.19685039370078741" footer="0.19685039370078741"/>
  <pageSetup paperSize="9" scale="44" fitToWidth="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H39"/>
  <sheetViews>
    <sheetView showGridLines="0" topLeftCell="A16" zoomScale="85" zoomScaleNormal="85" workbookViewId="0">
      <selection activeCell="D29" sqref="D29"/>
    </sheetView>
  </sheetViews>
  <sheetFormatPr baseColWidth="10" defaultColWidth="9" defaultRowHeight="16" x14ac:dyDescent="0.2"/>
  <cols>
    <col min="1" max="1" width="11.6640625" style="44" customWidth="1"/>
    <col min="2" max="2" width="37.6640625" style="44" customWidth="1"/>
    <col min="3" max="3" width="38.33203125" style="44" customWidth="1"/>
    <col min="4" max="4" width="32.1640625" style="44" customWidth="1"/>
    <col min="5" max="6" width="29.6640625" style="44" customWidth="1"/>
    <col min="7" max="16384" width="9" style="44"/>
  </cols>
  <sheetData>
    <row r="1" spans="1:8" ht="17" thickBot="1" x14ac:dyDescent="0.25">
      <c r="A1" s="891"/>
      <c r="B1" s="798"/>
      <c r="C1" s="798"/>
    </row>
    <row r="2" spans="1:8" x14ac:dyDescent="0.2">
      <c r="A2" s="799"/>
      <c r="B2" s="800" t="s">
        <v>6</v>
      </c>
      <c r="C2" s="800"/>
      <c r="D2" s="322"/>
      <c r="E2" s="322"/>
      <c r="F2" s="323"/>
      <c r="H2" s="329"/>
    </row>
    <row r="3" spans="1:8" x14ac:dyDescent="0.2">
      <c r="A3" s="801"/>
      <c r="B3" s="802" t="s">
        <v>6</v>
      </c>
      <c r="C3" s="802"/>
      <c r="F3" s="324"/>
      <c r="H3" s="329"/>
    </row>
    <row r="4" spans="1:8" x14ac:dyDescent="0.2">
      <c r="A4" s="801"/>
      <c r="B4" s="802" t="s">
        <v>6</v>
      </c>
      <c r="C4" s="802"/>
      <c r="D4" s="1933" t="s">
        <v>864</v>
      </c>
      <c r="E4" s="1933"/>
      <c r="F4" s="1937"/>
      <c r="H4" s="329"/>
    </row>
    <row r="5" spans="1:8" ht="25.5" customHeight="1" x14ac:dyDescent="0.2">
      <c r="A5" s="801"/>
      <c r="B5" s="802"/>
      <c r="C5" s="802"/>
      <c r="D5" s="1938"/>
      <c r="E5" s="1938"/>
      <c r="F5" s="1937"/>
      <c r="H5" s="329"/>
    </row>
    <row r="6" spans="1:8" ht="20.25" customHeight="1" x14ac:dyDescent="0.2">
      <c r="A6" s="801"/>
      <c r="B6" s="890" t="s">
        <v>6</v>
      </c>
      <c r="C6" s="890"/>
      <c r="D6" s="1935" t="s">
        <v>479</v>
      </c>
      <c r="E6" s="1935"/>
      <c r="F6" s="1939"/>
      <c r="H6" s="329"/>
    </row>
    <row r="7" spans="1:8" ht="17" x14ac:dyDescent="0.2">
      <c r="A7" s="801"/>
      <c r="B7" s="802"/>
      <c r="C7" s="802"/>
      <c r="D7" s="1935" t="s">
        <v>443</v>
      </c>
      <c r="E7" s="1935"/>
      <c r="F7" s="1939"/>
      <c r="H7" s="329"/>
    </row>
    <row r="8" spans="1:8" ht="17" x14ac:dyDescent="0.2">
      <c r="A8" s="801"/>
      <c r="B8" s="802"/>
      <c r="C8" s="802"/>
      <c r="D8" s="1942" t="s">
        <v>865</v>
      </c>
      <c r="E8" s="1942"/>
      <c r="F8" s="1939"/>
      <c r="H8" s="329"/>
    </row>
    <row r="9" spans="1:8" ht="17" thickBot="1" x14ac:dyDescent="0.25">
      <c r="A9" s="801"/>
      <c r="B9" s="889"/>
      <c r="C9" s="889"/>
      <c r="D9" s="889"/>
      <c r="E9" s="889"/>
      <c r="F9" s="324"/>
      <c r="H9" s="329"/>
    </row>
    <row r="10" spans="1:8" x14ac:dyDescent="0.2">
      <c r="A10" s="888" t="s">
        <v>6</v>
      </c>
      <c r="B10" s="932" t="s">
        <v>6</v>
      </c>
      <c r="C10" s="1958" t="s">
        <v>866</v>
      </c>
      <c r="D10" s="1959"/>
      <c r="E10" s="1959"/>
      <c r="F10" s="1960"/>
      <c r="H10" s="329"/>
    </row>
    <row r="11" spans="1:8" ht="18" customHeight="1" x14ac:dyDescent="0.2">
      <c r="A11" s="326" t="s">
        <v>22</v>
      </c>
      <c r="B11" s="887" t="s">
        <v>22</v>
      </c>
      <c r="C11" s="1917"/>
      <c r="D11" s="1946"/>
      <c r="E11" s="1946"/>
      <c r="F11" s="1947"/>
      <c r="H11" s="329"/>
    </row>
    <row r="12" spans="1:8" x14ac:dyDescent="0.2">
      <c r="A12" s="326" t="s">
        <v>370</v>
      </c>
      <c r="B12" s="887"/>
      <c r="C12" s="1956" t="s">
        <v>519</v>
      </c>
      <c r="D12" s="1950" t="s">
        <v>732</v>
      </c>
      <c r="E12" s="1950" t="s">
        <v>733</v>
      </c>
      <c r="F12" s="1952" t="s">
        <v>734</v>
      </c>
      <c r="H12" s="329"/>
    </row>
    <row r="13" spans="1:8" x14ac:dyDescent="0.2">
      <c r="A13" s="886" t="s">
        <v>6</v>
      </c>
      <c r="B13" s="333"/>
      <c r="C13" s="1957"/>
      <c r="D13" s="1951"/>
      <c r="E13" s="1951"/>
      <c r="F13" s="1914"/>
      <c r="H13" s="329"/>
    </row>
    <row r="14" spans="1:8" ht="40" customHeight="1" x14ac:dyDescent="0.2">
      <c r="A14" s="873">
        <v>13</v>
      </c>
      <c r="B14" s="1953" t="s">
        <v>485</v>
      </c>
      <c r="C14" s="1954"/>
      <c r="D14" s="1954"/>
      <c r="E14" s="1954"/>
      <c r="F14" s="1955"/>
      <c r="H14" s="329"/>
    </row>
    <row r="15" spans="1:8" ht="40" customHeight="1" x14ac:dyDescent="0.2">
      <c r="A15" s="242">
        <v>13.1</v>
      </c>
      <c r="B15" s="837" t="s">
        <v>486</v>
      </c>
      <c r="C15" s="885" t="s">
        <v>867</v>
      </c>
      <c r="D15" s="885" t="s">
        <v>867</v>
      </c>
      <c r="E15" s="885" t="s">
        <v>868</v>
      </c>
      <c r="F15" s="880" t="s">
        <v>869</v>
      </c>
      <c r="H15" s="329"/>
    </row>
    <row r="16" spans="1:8" ht="40" customHeight="1" x14ac:dyDescent="0.2">
      <c r="A16" s="242" t="s">
        <v>487</v>
      </c>
      <c r="B16" s="823" t="s">
        <v>44</v>
      </c>
      <c r="C16" s="830" t="s">
        <v>870</v>
      </c>
      <c r="D16" s="830" t="s">
        <v>870</v>
      </c>
      <c r="E16" s="830" t="s">
        <v>870</v>
      </c>
      <c r="F16" s="874" t="s">
        <v>871</v>
      </c>
      <c r="H16" s="329"/>
    </row>
    <row r="17" spans="1:8" ht="40" customHeight="1" x14ac:dyDescent="0.2">
      <c r="A17" s="242" t="s">
        <v>488</v>
      </c>
      <c r="B17" s="823" t="s">
        <v>489</v>
      </c>
      <c r="C17" s="841" t="s">
        <v>872</v>
      </c>
      <c r="D17" s="841" t="s">
        <v>872</v>
      </c>
      <c r="E17" s="841" t="s">
        <v>873</v>
      </c>
      <c r="F17" s="884" t="s">
        <v>874</v>
      </c>
      <c r="H17" s="329"/>
    </row>
    <row r="18" spans="1:8" ht="40" customHeight="1" x14ac:dyDescent="0.2">
      <c r="A18" s="253" t="s">
        <v>490</v>
      </c>
      <c r="B18" s="843" t="s">
        <v>388</v>
      </c>
      <c r="C18" s="883" t="s">
        <v>875</v>
      </c>
      <c r="D18" s="883" t="s">
        <v>875</v>
      </c>
      <c r="E18" s="882" t="s">
        <v>876</v>
      </c>
      <c r="F18" s="881" t="s">
        <v>877</v>
      </c>
      <c r="H18" s="329"/>
    </row>
    <row r="19" spans="1:8" s="329" customFormat="1" ht="40" customHeight="1" x14ac:dyDescent="0.15">
      <c r="A19" s="242">
        <v>13.2</v>
      </c>
      <c r="B19" s="878" t="s">
        <v>491</v>
      </c>
      <c r="C19" s="841" t="s">
        <v>878</v>
      </c>
      <c r="D19" s="841" t="s">
        <v>878</v>
      </c>
      <c r="E19" s="841" t="s">
        <v>878</v>
      </c>
      <c r="F19" s="880" t="s">
        <v>879</v>
      </c>
    </row>
    <row r="20" spans="1:8" s="329" customFormat="1" ht="40" customHeight="1" x14ac:dyDescent="0.15">
      <c r="A20" s="242">
        <v>13.3</v>
      </c>
      <c r="B20" s="878" t="s">
        <v>492</v>
      </c>
      <c r="C20" s="830" t="s">
        <v>880</v>
      </c>
      <c r="D20" s="830" t="s">
        <v>881</v>
      </c>
      <c r="E20" s="830" t="s">
        <v>882</v>
      </c>
      <c r="F20" s="874" t="s">
        <v>883</v>
      </c>
    </row>
    <row r="21" spans="1:8" s="329" customFormat="1" ht="40" customHeight="1" x14ac:dyDescent="0.15">
      <c r="A21" s="242">
        <v>13.4</v>
      </c>
      <c r="B21" s="878" t="s">
        <v>884</v>
      </c>
      <c r="C21" s="827" t="s">
        <v>885</v>
      </c>
      <c r="D21" s="871" t="s">
        <v>886</v>
      </c>
      <c r="E21" s="871" t="s">
        <v>887</v>
      </c>
      <c r="F21" s="880" t="s">
        <v>888</v>
      </c>
    </row>
    <row r="22" spans="1:8" s="329" customFormat="1" ht="40" customHeight="1" x14ac:dyDescent="0.15">
      <c r="A22" s="242">
        <v>13.5</v>
      </c>
      <c r="B22" s="878" t="s">
        <v>494</v>
      </c>
      <c r="C22" s="844" t="s">
        <v>889</v>
      </c>
      <c r="D22" s="877" t="s">
        <v>890</v>
      </c>
      <c r="E22" s="877" t="s">
        <v>890</v>
      </c>
      <c r="F22" s="879" t="s">
        <v>891</v>
      </c>
    </row>
    <row r="23" spans="1:8" s="329" customFormat="1" ht="40" customHeight="1" x14ac:dyDescent="0.15">
      <c r="A23" s="242">
        <v>13.6</v>
      </c>
      <c r="B23" s="878" t="s">
        <v>495</v>
      </c>
      <c r="C23" s="827" t="s">
        <v>892</v>
      </c>
      <c r="D23" s="830" t="s">
        <v>892</v>
      </c>
      <c r="E23" s="877" t="s">
        <v>893</v>
      </c>
      <c r="F23" s="876" t="s">
        <v>894</v>
      </c>
    </row>
    <row r="24" spans="1:8" s="329" customFormat="1" ht="40" customHeight="1" x14ac:dyDescent="0.15">
      <c r="A24" s="242">
        <v>13.7</v>
      </c>
      <c r="B24" s="875" t="s">
        <v>496</v>
      </c>
      <c r="C24" s="830" t="s">
        <v>895</v>
      </c>
      <c r="D24" s="830" t="s">
        <v>896</v>
      </c>
      <c r="E24" s="830" t="s">
        <v>897</v>
      </c>
      <c r="F24" s="874" t="s">
        <v>898</v>
      </c>
    </row>
    <row r="25" spans="1:8" s="329" customFormat="1" ht="40" customHeight="1" x14ac:dyDescent="0.15">
      <c r="A25" s="873">
        <v>14</v>
      </c>
      <c r="B25" s="1953" t="s">
        <v>497</v>
      </c>
      <c r="C25" s="1954"/>
      <c r="D25" s="1954"/>
      <c r="E25" s="1954"/>
      <c r="F25" s="1955"/>
    </row>
    <row r="26" spans="1:8" s="329" customFormat="1" ht="40" customHeight="1" x14ac:dyDescent="0.15">
      <c r="A26" s="242">
        <v>14.1</v>
      </c>
      <c r="B26" s="848" t="s">
        <v>498</v>
      </c>
      <c r="C26" s="822">
        <v>48.07</v>
      </c>
      <c r="D26" s="822">
        <v>48.07</v>
      </c>
      <c r="E26" s="822">
        <v>48.07</v>
      </c>
      <c r="F26" s="824">
        <v>641.91999999999996</v>
      </c>
    </row>
    <row r="27" spans="1:8" s="329" customFormat="1" ht="40" customHeight="1" x14ac:dyDescent="0.15">
      <c r="A27" s="242">
        <v>14.2</v>
      </c>
      <c r="B27" s="848" t="s">
        <v>499</v>
      </c>
      <c r="C27" s="822" t="s">
        <v>899</v>
      </c>
      <c r="D27" s="822" t="s">
        <v>899</v>
      </c>
      <c r="E27" s="822" t="s">
        <v>899</v>
      </c>
      <c r="F27" s="824" t="s">
        <v>900</v>
      </c>
    </row>
    <row r="28" spans="1:8" s="329" customFormat="1" ht="40" customHeight="1" x14ac:dyDescent="0.15">
      <c r="A28" s="242">
        <v>14.3</v>
      </c>
      <c r="B28" s="848" t="s">
        <v>500</v>
      </c>
      <c r="C28" s="849">
        <v>48.18</v>
      </c>
      <c r="D28" s="849">
        <v>48.18</v>
      </c>
      <c r="E28" s="849">
        <v>48.18</v>
      </c>
      <c r="F28" s="815" t="s">
        <v>901</v>
      </c>
    </row>
    <row r="29" spans="1:8" s="329" customFormat="1" ht="40" customHeight="1" x14ac:dyDescent="0.15">
      <c r="A29" s="242">
        <v>14.4</v>
      </c>
      <c r="B29" s="859" t="s">
        <v>501</v>
      </c>
      <c r="C29" s="818">
        <v>48.19</v>
      </c>
      <c r="D29" s="818">
        <v>48.19</v>
      </c>
      <c r="E29" s="818">
        <v>48.19</v>
      </c>
      <c r="F29" s="817">
        <v>642.1</v>
      </c>
    </row>
    <row r="30" spans="1:8" s="329" customFormat="1" ht="40" customHeight="1" x14ac:dyDescent="0.15">
      <c r="A30" s="242">
        <v>14.5</v>
      </c>
      <c r="B30" s="837" t="s">
        <v>502</v>
      </c>
      <c r="C30" s="818" t="s">
        <v>902</v>
      </c>
      <c r="D30" s="818" t="s">
        <v>902</v>
      </c>
      <c r="E30" s="818" t="s">
        <v>902</v>
      </c>
      <c r="F30" s="817" t="s">
        <v>903</v>
      </c>
    </row>
    <row r="31" spans="1:8" s="329" customFormat="1" ht="40" customHeight="1" x14ac:dyDescent="0.15">
      <c r="A31" s="242" t="s">
        <v>503</v>
      </c>
      <c r="B31" s="823" t="s">
        <v>504</v>
      </c>
      <c r="C31" s="872" t="s">
        <v>904</v>
      </c>
      <c r="D31" s="872" t="s">
        <v>904</v>
      </c>
      <c r="E31" s="872" t="s">
        <v>904</v>
      </c>
      <c r="F31" s="820" t="s">
        <v>905</v>
      </c>
    </row>
    <row r="32" spans="1:8" s="329" customFormat="1" ht="40" customHeight="1" x14ac:dyDescent="0.15">
      <c r="A32" s="242" t="s">
        <v>505</v>
      </c>
      <c r="B32" s="823" t="s">
        <v>506</v>
      </c>
      <c r="C32" s="871" t="s">
        <v>906</v>
      </c>
      <c r="D32" s="871" t="s">
        <v>906</v>
      </c>
      <c r="E32" s="871" t="s">
        <v>906</v>
      </c>
      <c r="F32" s="870" t="s">
        <v>905</v>
      </c>
    </row>
    <row r="33" spans="1:6" s="329" customFormat="1" ht="40" customHeight="1" thickBot="1" x14ac:dyDescent="0.2">
      <c r="A33" s="869" t="s">
        <v>507</v>
      </c>
      <c r="B33" s="868" t="s">
        <v>508</v>
      </c>
      <c r="C33" s="867" t="s">
        <v>907</v>
      </c>
      <c r="D33" s="867" t="s">
        <v>907</v>
      </c>
      <c r="E33" s="867" t="s">
        <v>907</v>
      </c>
      <c r="F33" s="866">
        <v>642.45000000000005</v>
      </c>
    </row>
    <row r="34" spans="1:6" ht="18" customHeight="1" x14ac:dyDescent="0.2">
      <c r="A34" s="893" t="s">
        <v>908</v>
      </c>
      <c r="B34" s="865"/>
      <c r="C34" s="865"/>
      <c r="D34" s="863"/>
      <c r="E34" s="863"/>
      <c r="F34" s="864"/>
    </row>
    <row r="35" spans="1:6" ht="18" customHeight="1" x14ac:dyDescent="0.2">
      <c r="A35" s="893"/>
      <c r="B35" s="865"/>
      <c r="C35" s="865"/>
      <c r="D35" s="863"/>
      <c r="E35" s="863"/>
      <c r="F35" s="864"/>
    </row>
    <row r="36" spans="1:6" ht="18" customHeight="1" x14ac:dyDescent="0.2">
      <c r="A36" s="331" t="s">
        <v>308</v>
      </c>
      <c r="B36" s="865"/>
      <c r="C36" s="865"/>
      <c r="D36" s="863"/>
      <c r="E36" s="863"/>
      <c r="F36" s="864"/>
    </row>
    <row r="37" spans="1:6" s="329" customFormat="1" ht="17.5" customHeight="1" x14ac:dyDescent="0.15">
      <c r="A37" s="1922" t="s">
        <v>909</v>
      </c>
      <c r="B37" s="1925"/>
      <c r="C37" s="1925"/>
      <c r="D37" s="1925"/>
      <c r="E37" s="1925"/>
      <c r="F37" s="1925"/>
    </row>
    <row r="38" spans="1:6" s="329" customFormat="1" ht="32" customHeight="1" x14ac:dyDescent="0.15">
      <c r="A38" s="1922" t="s">
        <v>910</v>
      </c>
      <c r="B38" s="1923"/>
      <c r="C38" s="1923"/>
      <c r="D38" s="1923"/>
      <c r="E38" s="1923"/>
      <c r="F38" s="1923"/>
    </row>
    <row r="39" spans="1:6" s="329" customFormat="1" ht="15" customHeight="1" x14ac:dyDescent="0.15">
      <c r="A39" s="1948" t="s">
        <v>911</v>
      </c>
      <c r="B39" s="1923"/>
      <c r="C39" s="1923"/>
      <c r="D39" s="1923"/>
      <c r="E39" s="1923"/>
      <c r="F39" s="1923"/>
    </row>
  </sheetData>
  <mergeCells count="14">
    <mergeCell ref="C12:C13"/>
    <mergeCell ref="D12:D13"/>
    <mergeCell ref="E12:E13"/>
    <mergeCell ref="F12:F13"/>
    <mergeCell ref="D4:F5"/>
    <mergeCell ref="D6:F6"/>
    <mergeCell ref="D7:F7"/>
    <mergeCell ref="D8:F8"/>
    <mergeCell ref="C10:F11"/>
    <mergeCell ref="B14:F14"/>
    <mergeCell ref="B25:F25"/>
    <mergeCell ref="A37:F37"/>
    <mergeCell ref="A38:F38"/>
    <mergeCell ref="A39:F39"/>
  </mergeCells>
  <printOptions horizontalCentered="1" verticalCentered="1"/>
  <pageMargins left="0.39370078740157483" right="0.19685039370078741" top="0.59055118110236227" bottom="0.59055118110236227" header="0.51181102362204722" footer="0.51181102362204722"/>
  <pageSetup paperSize="9" scale="52"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D1557"/>
  <sheetViews>
    <sheetView workbookViewId="0">
      <pane ySplit="1" topLeftCell="A2" activePane="bottomLeft" state="frozen"/>
      <selection activeCell="E16" sqref="E16"/>
      <selection pane="bottomLeft" activeCell="J17" sqref="J17"/>
    </sheetView>
  </sheetViews>
  <sheetFormatPr baseColWidth="10" defaultColWidth="9" defaultRowHeight="15" x14ac:dyDescent="0.15"/>
  <cols>
    <col min="1" max="1" width="16.5" style="597" customWidth="1"/>
    <col min="2" max="2" width="13" style="597" bestFit="1" customWidth="1"/>
    <col min="3" max="3" width="10.33203125" style="598" customWidth="1"/>
    <col min="4" max="4" width="22.1640625" style="488" customWidth="1"/>
    <col min="5" max="16384" width="9" style="488"/>
  </cols>
  <sheetData>
    <row r="1" spans="1:4" ht="30.75" customHeight="1" thickTop="1" thickBot="1" x14ac:dyDescent="0.2">
      <c r="A1" s="485" t="s">
        <v>912</v>
      </c>
      <c r="B1" s="486" t="s">
        <v>913</v>
      </c>
      <c r="C1" s="486" t="s">
        <v>914</v>
      </c>
      <c r="D1" s="487" t="s">
        <v>915</v>
      </c>
    </row>
    <row r="2" spans="1:4" ht="16" thickTop="1" x14ac:dyDescent="0.2">
      <c r="A2" s="489">
        <v>1</v>
      </c>
      <c r="B2" s="490" t="s">
        <v>916</v>
      </c>
      <c r="C2" s="491" t="s">
        <v>917</v>
      </c>
      <c r="D2" s="492"/>
    </row>
    <row r="3" spans="1:4" x14ac:dyDescent="0.2">
      <c r="A3" s="493">
        <v>1</v>
      </c>
      <c r="B3" s="494" t="s">
        <v>916</v>
      </c>
      <c r="C3" s="495">
        <v>4403</v>
      </c>
      <c r="D3" s="496"/>
    </row>
    <row r="4" spans="1:4" ht="16" x14ac:dyDescent="0.2">
      <c r="A4" s="497">
        <v>1</v>
      </c>
      <c r="B4" s="498" t="s">
        <v>918</v>
      </c>
      <c r="C4" s="495" t="s">
        <v>917</v>
      </c>
      <c r="D4" s="499"/>
    </row>
    <row r="5" spans="1:4" ht="16" x14ac:dyDescent="0.2">
      <c r="A5" s="500">
        <v>1</v>
      </c>
      <c r="B5" s="501" t="s">
        <v>918</v>
      </c>
      <c r="C5" s="495">
        <v>4403</v>
      </c>
      <c r="D5" s="499"/>
    </row>
    <row r="6" spans="1:4" ht="16" x14ac:dyDescent="0.2">
      <c r="A6" s="500">
        <v>1</v>
      </c>
      <c r="B6" s="501" t="s">
        <v>733</v>
      </c>
      <c r="C6" s="495" t="s">
        <v>917</v>
      </c>
      <c r="D6" s="499"/>
    </row>
    <row r="7" spans="1:4" ht="16" x14ac:dyDescent="0.2">
      <c r="A7" s="500">
        <v>1</v>
      </c>
      <c r="B7" s="501" t="s">
        <v>733</v>
      </c>
      <c r="C7" s="495">
        <v>4403</v>
      </c>
      <c r="D7" s="499"/>
    </row>
    <row r="8" spans="1:4" ht="16" x14ac:dyDescent="0.2">
      <c r="A8" s="502">
        <v>1</v>
      </c>
      <c r="B8" s="503" t="s">
        <v>732</v>
      </c>
      <c r="C8" s="495">
        <v>440111</v>
      </c>
      <c r="D8" s="504"/>
    </row>
    <row r="9" spans="1:4" ht="16" x14ac:dyDescent="0.2">
      <c r="A9" s="502">
        <v>1</v>
      </c>
      <c r="B9" s="503" t="s">
        <v>732</v>
      </c>
      <c r="C9" s="495">
        <v>440112</v>
      </c>
      <c r="D9" s="504"/>
    </row>
    <row r="10" spans="1:4" ht="16" x14ac:dyDescent="0.2">
      <c r="A10" s="502">
        <v>1</v>
      </c>
      <c r="B10" s="503" t="s">
        <v>732</v>
      </c>
      <c r="C10" s="495">
        <v>4403</v>
      </c>
      <c r="D10" s="504"/>
    </row>
    <row r="11" spans="1:4" ht="16" x14ac:dyDescent="0.2">
      <c r="A11" s="502">
        <v>1</v>
      </c>
      <c r="B11" s="503" t="s">
        <v>519</v>
      </c>
      <c r="C11" s="495">
        <v>440111</v>
      </c>
      <c r="D11" s="504"/>
    </row>
    <row r="12" spans="1:4" ht="16" x14ac:dyDescent="0.2">
      <c r="A12" s="502">
        <v>1</v>
      </c>
      <c r="B12" s="503" t="s">
        <v>519</v>
      </c>
      <c r="C12" s="495">
        <v>440112</v>
      </c>
      <c r="D12" s="504"/>
    </row>
    <row r="13" spans="1:4" ht="17" thickBot="1" x14ac:dyDescent="0.25">
      <c r="A13" s="502">
        <v>1</v>
      </c>
      <c r="B13" s="503" t="s">
        <v>519</v>
      </c>
      <c r="C13" s="495">
        <v>4403</v>
      </c>
      <c r="D13" s="504"/>
    </row>
    <row r="14" spans="1:4" ht="16" thickTop="1" x14ac:dyDescent="0.2">
      <c r="A14" s="489">
        <v>1.1000000000000001</v>
      </c>
      <c r="B14" s="490" t="s">
        <v>916</v>
      </c>
      <c r="C14" s="491" t="s">
        <v>917</v>
      </c>
      <c r="D14" s="499"/>
    </row>
    <row r="15" spans="1:4" ht="16" x14ac:dyDescent="0.2">
      <c r="A15" s="502" t="s">
        <v>919</v>
      </c>
      <c r="B15" s="505" t="s">
        <v>918</v>
      </c>
      <c r="C15" s="506" t="s">
        <v>917</v>
      </c>
      <c r="D15" s="499"/>
    </row>
    <row r="16" spans="1:4" ht="16" x14ac:dyDescent="0.2">
      <c r="A16" s="502" t="s">
        <v>919</v>
      </c>
      <c r="B16" s="505" t="s">
        <v>733</v>
      </c>
      <c r="C16" s="506" t="s">
        <v>917</v>
      </c>
      <c r="D16" s="499"/>
    </row>
    <row r="17" spans="1:4" ht="16" x14ac:dyDescent="0.2">
      <c r="A17" s="502">
        <v>1.1000000000000001</v>
      </c>
      <c r="B17" s="503" t="s">
        <v>732</v>
      </c>
      <c r="C17" s="506">
        <v>440111</v>
      </c>
      <c r="D17" s="499"/>
    </row>
    <row r="18" spans="1:4" ht="16" x14ac:dyDescent="0.2">
      <c r="A18" s="502" t="s">
        <v>919</v>
      </c>
      <c r="B18" s="503" t="s">
        <v>732</v>
      </c>
      <c r="C18" s="506">
        <v>440112</v>
      </c>
      <c r="D18" s="499"/>
    </row>
    <row r="19" spans="1:4" ht="16" x14ac:dyDescent="0.2">
      <c r="A19" s="502" t="s">
        <v>919</v>
      </c>
      <c r="B19" s="503" t="s">
        <v>519</v>
      </c>
      <c r="C19" s="506">
        <v>440111</v>
      </c>
      <c r="D19" s="504"/>
    </row>
    <row r="20" spans="1:4" ht="17" thickBot="1" x14ac:dyDescent="0.25">
      <c r="A20" s="502" t="s">
        <v>919</v>
      </c>
      <c r="B20" s="503" t="s">
        <v>519</v>
      </c>
      <c r="C20" s="495">
        <v>440112</v>
      </c>
      <c r="D20" s="504"/>
    </row>
    <row r="21" spans="1:4" ht="16" thickTop="1" x14ac:dyDescent="0.2">
      <c r="A21" s="489" t="s">
        <v>920</v>
      </c>
      <c r="B21" s="490" t="s">
        <v>916</v>
      </c>
      <c r="C21" s="509" t="s">
        <v>917</v>
      </c>
      <c r="D21" s="504" t="s">
        <v>921</v>
      </c>
    </row>
    <row r="22" spans="1:4" ht="16" x14ac:dyDescent="0.2">
      <c r="A22" s="502" t="s">
        <v>920</v>
      </c>
      <c r="B22" s="505" t="s">
        <v>918</v>
      </c>
      <c r="C22" s="510" t="s">
        <v>917</v>
      </c>
      <c r="D22" s="504" t="s">
        <v>921</v>
      </c>
    </row>
    <row r="23" spans="1:4" ht="16" x14ac:dyDescent="0.2">
      <c r="A23" s="502" t="s">
        <v>920</v>
      </c>
      <c r="B23" s="505" t="s">
        <v>733</v>
      </c>
      <c r="C23" s="510" t="s">
        <v>917</v>
      </c>
      <c r="D23" s="504" t="s">
        <v>921</v>
      </c>
    </row>
    <row r="24" spans="1:4" ht="16" x14ac:dyDescent="0.2">
      <c r="A24" s="502" t="s">
        <v>920</v>
      </c>
      <c r="B24" s="503" t="s">
        <v>732</v>
      </c>
      <c r="C24" s="506">
        <v>440111</v>
      </c>
      <c r="D24" s="499"/>
    </row>
    <row r="25" spans="1:4" ht="17" thickBot="1" x14ac:dyDescent="0.25">
      <c r="A25" s="502" t="s">
        <v>920</v>
      </c>
      <c r="B25" s="503" t="s">
        <v>519</v>
      </c>
      <c r="C25" s="495">
        <v>440111</v>
      </c>
      <c r="D25" s="504"/>
    </row>
    <row r="26" spans="1:4" ht="16" thickTop="1" x14ac:dyDescent="0.2">
      <c r="A26" s="489" t="s">
        <v>922</v>
      </c>
      <c r="B26" s="490" t="s">
        <v>916</v>
      </c>
      <c r="C26" s="509" t="s">
        <v>917</v>
      </c>
      <c r="D26" s="504" t="s">
        <v>921</v>
      </c>
    </row>
    <row r="27" spans="1:4" ht="16" x14ac:dyDescent="0.2">
      <c r="A27" s="502" t="s">
        <v>922</v>
      </c>
      <c r="B27" s="505" t="s">
        <v>918</v>
      </c>
      <c r="C27" s="510" t="s">
        <v>917</v>
      </c>
      <c r="D27" s="504" t="s">
        <v>921</v>
      </c>
    </row>
    <row r="28" spans="1:4" ht="16" x14ac:dyDescent="0.2">
      <c r="A28" s="502" t="s">
        <v>922</v>
      </c>
      <c r="B28" s="505" t="s">
        <v>733</v>
      </c>
      <c r="C28" s="510" t="s">
        <v>917</v>
      </c>
      <c r="D28" s="504" t="s">
        <v>921</v>
      </c>
    </row>
    <row r="29" spans="1:4" ht="16" x14ac:dyDescent="0.2">
      <c r="A29" s="502" t="s">
        <v>922</v>
      </c>
      <c r="B29" s="503" t="s">
        <v>732</v>
      </c>
      <c r="C29" s="506">
        <v>440112</v>
      </c>
      <c r="D29" s="499"/>
    </row>
    <row r="30" spans="1:4" ht="17" thickBot="1" x14ac:dyDescent="0.25">
      <c r="A30" s="502" t="s">
        <v>922</v>
      </c>
      <c r="B30" s="503" t="s">
        <v>519</v>
      </c>
      <c r="C30" s="506">
        <v>440112</v>
      </c>
      <c r="D30" s="504"/>
    </row>
    <row r="31" spans="1:4" ht="16" thickTop="1" x14ac:dyDescent="0.2">
      <c r="A31" s="489">
        <v>1.2</v>
      </c>
      <c r="B31" s="490" t="s">
        <v>916</v>
      </c>
      <c r="C31" s="491">
        <v>4403</v>
      </c>
      <c r="D31" s="504"/>
    </row>
    <row r="32" spans="1:4" ht="16" x14ac:dyDescent="0.2">
      <c r="A32" s="502">
        <v>1.2</v>
      </c>
      <c r="B32" s="505" t="s">
        <v>918</v>
      </c>
      <c r="C32" s="506">
        <v>4403</v>
      </c>
      <c r="D32" s="504"/>
    </row>
    <row r="33" spans="1:4" ht="16" x14ac:dyDescent="0.2">
      <c r="A33" s="502">
        <v>1.2</v>
      </c>
      <c r="B33" s="505" t="s">
        <v>733</v>
      </c>
      <c r="C33" s="506">
        <v>4403</v>
      </c>
      <c r="D33" s="504"/>
    </row>
    <row r="34" spans="1:4" ht="16" x14ac:dyDescent="0.2">
      <c r="A34" s="502">
        <v>1.2</v>
      </c>
      <c r="B34" s="505" t="s">
        <v>732</v>
      </c>
      <c r="C34" s="506">
        <v>4403</v>
      </c>
      <c r="D34" s="504"/>
    </row>
    <row r="35" spans="1:4" ht="17" thickBot="1" x14ac:dyDescent="0.25">
      <c r="A35" s="502">
        <v>1.2</v>
      </c>
      <c r="B35" s="503" t="s">
        <v>519</v>
      </c>
      <c r="C35" s="506">
        <v>4403</v>
      </c>
      <c r="D35" s="504"/>
    </row>
    <row r="36" spans="1:4" ht="16" x14ac:dyDescent="0.2">
      <c r="A36" s="512" t="s">
        <v>56</v>
      </c>
      <c r="B36" s="513" t="s">
        <v>916</v>
      </c>
      <c r="C36" s="514">
        <v>440310</v>
      </c>
      <c r="D36" s="504" t="s">
        <v>921</v>
      </c>
    </row>
    <row r="37" spans="1:4" x14ac:dyDescent="0.2">
      <c r="A37" s="493" t="s">
        <v>923</v>
      </c>
      <c r="B37" s="494" t="s">
        <v>916</v>
      </c>
      <c r="C37" s="495">
        <v>440320</v>
      </c>
      <c r="D37" s="499"/>
    </row>
    <row r="38" spans="1:4" ht="16" x14ac:dyDescent="0.2">
      <c r="A38" s="502" t="s">
        <v>56</v>
      </c>
      <c r="B38" s="503" t="s">
        <v>918</v>
      </c>
      <c r="C38" s="510">
        <v>440310</v>
      </c>
      <c r="D38" s="504" t="s">
        <v>921</v>
      </c>
    </row>
    <row r="39" spans="1:4" ht="16" x14ac:dyDescent="0.2">
      <c r="A39" s="502" t="s">
        <v>56</v>
      </c>
      <c r="B39" s="505" t="s">
        <v>918</v>
      </c>
      <c r="C39" s="506" t="s">
        <v>924</v>
      </c>
      <c r="D39" s="499"/>
    </row>
    <row r="40" spans="1:4" ht="16" x14ac:dyDescent="0.2">
      <c r="A40" s="502" t="s">
        <v>56</v>
      </c>
      <c r="B40" s="503" t="s">
        <v>733</v>
      </c>
      <c r="C40" s="510">
        <v>440310</v>
      </c>
      <c r="D40" s="504" t="s">
        <v>921</v>
      </c>
    </row>
    <row r="41" spans="1:4" ht="16" x14ac:dyDescent="0.2">
      <c r="A41" s="502" t="s">
        <v>56</v>
      </c>
      <c r="B41" s="505" t="s">
        <v>733</v>
      </c>
      <c r="C41" s="506" t="s">
        <v>924</v>
      </c>
      <c r="D41" s="499"/>
    </row>
    <row r="42" spans="1:4" ht="16" x14ac:dyDescent="0.2">
      <c r="A42" s="502" t="s">
        <v>56</v>
      </c>
      <c r="B42" s="503" t="s">
        <v>732</v>
      </c>
      <c r="C42" s="506">
        <v>440311</v>
      </c>
      <c r="D42" s="499"/>
    </row>
    <row r="43" spans="1:4" ht="16" x14ac:dyDescent="0.2">
      <c r="A43" s="502" t="s">
        <v>56</v>
      </c>
      <c r="B43" s="503" t="s">
        <v>732</v>
      </c>
      <c r="C43" s="506">
        <v>440321</v>
      </c>
      <c r="D43" s="499"/>
    </row>
    <row r="44" spans="1:4" ht="16" x14ac:dyDescent="0.2">
      <c r="A44" s="502" t="s">
        <v>56</v>
      </c>
      <c r="B44" s="503" t="s">
        <v>732</v>
      </c>
      <c r="C44" s="506">
        <v>440322</v>
      </c>
      <c r="D44" s="499"/>
    </row>
    <row r="45" spans="1:4" ht="16" x14ac:dyDescent="0.2">
      <c r="A45" s="502" t="s">
        <v>56</v>
      </c>
      <c r="B45" s="503" t="s">
        <v>732</v>
      </c>
      <c r="C45" s="506">
        <v>440323</v>
      </c>
      <c r="D45" s="499"/>
    </row>
    <row r="46" spans="1:4" ht="16" x14ac:dyDescent="0.2">
      <c r="A46" s="502" t="s">
        <v>56</v>
      </c>
      <c r="B46" s="503" t="s">
        <v>732</v>
      </c>
      <c r="C46" s="506">
        <v>440324</v>
      </c>
      <c r="D46" s="499"/>
    </row>
    <row r="47" spans="1:4" ht="16" x14ac:dyDescent="0.2">
      <c r="A47" s="502" t="s">
        <v>56</v>
      </c>
      <c r="B47" s="503" t="s">
        <v>732</v>
      </c>
      <c r="C47" s="506">
        <v>440325</v>
      </c>
      <c r="D47" s="499"/>
    </row>
    <row r="48" spans="1:4" ht="16" x14ac:dyDescent="0.2">
      <c r="A48" s="502" t="s">
        <v>56</v>
      </c>
      <c r="B48" s="503" t="s">
        <v>732</v>
      </c>
      <c r="C48" s="506">
        <v>440326</v>
      </c>
      <c r="D48" s="499"/>
    </row>
    <row r="49" spans="1:4" ht="16" x14ac:dyDescent="0.2">
      <c r="A49" s="502" t="s">
        <v>56</v>
      </c>
      <c r="B49" s="503" t="s">
        <v>519</v>
      </c>
      <c r="C49" s="506">
        <v>440311</v>
      </c>
      <c r="D49" s="504"/>
    </row>
    <row r="50" spans="1:4" ht="16" x14ac:dyDescent="0.2">
      <c r="A50" s="502" t="s">
        <v>56</v>
      </c>
      <c r="B50" s="503" t="s">
        <v>519</v>
      </c>
      <c r="C50" s="506">
        <v>440321</v>
      </c>
      <c r="D50" s="504"/>
    </row>
    <row r="51" spans="1:4" ht="16" x14ac:dyDescent="0.2">
      <c r="A51" s="502" t="s">
        <v>56</v>
      </c>
      <c r="B51" s="503" t="s">
        <v>519</v>
      </c>
      <c r="C51" s="506">
        <v>440322</v>
      </c>
      <c r="D51" s="504"/>
    </row>
    <row r="52" spans="1:4" ht="16" x14ac:dyDescent="0.2">
      <c r="A52" s="502" t="s">
        <v>56</v>
      </c>
      <c r="B52" s="503" t="s">
        <v>519</v>
      </c>
      <c r="C52" s="506">
        <v>440323</v>
      </c>
      <c r="D52" s="504"/>
    </row>
    <row r="53" spans="1:4" ht="16" x14ac:dyDescent="0.2">
      <c r="A53" s="502" t="s">
        <v>56</v>
      </c>
      <c r="B53" s="503" t="s">
        <v>519</v>
      </c>
      <c r="C53" s="506">
        <v>440324</v>
      </c>
      <c r="D53" s="504"/>
    </row>
    <row r="54" spans="1:4" ht="16" x14ac:dyDescent="0.2">
      <c r="A54" s="502" t="s">
        <v>56</v>
      </c>
      <c r="B54" s="503" t="s">
        <v>519</v>
      </c>
      <c r="C54" s="506">
        <v>440325</v>
      </c>
      <c r="D54" s="504"/>
    </row>
    <row r="55" spans="1:4" ht="17" thickBot="1" x14ac:dyDescent="0.25">
      <c r="A55" s="502" t="s">
        <v>56</v>
      </c>
      <c r="B55" s="503" t="s">
        <v>519</v>
      </c>
      <c r="C55" s="506">
        <v>440326</v>
      </c>
      <c r="D55" s="504"/>
    </row>
    <row r="56" spans="1:4" ht="17" thickTop="1" x14ac:dyDescent="0.2">
      <c r="A56" s="515" t="s">
        <v>65</v>
      </c>
      <c r="B56" s="516" t="s">
        <v>916</v>
      </c>
      <c r="C56" s="517">
        <v>440310</v>
      </c>
      <c r="D56" s="504" t="s">
        <v>921</v>
      </c>
    </row>
    <row r="57" spans="1:4" ht="16" x14ac:dyDescent="0.2">
      <c r="A57" s="502" t="s">
        <v>65</v>
      </c>
      <c r="B57" s="503" t="s">
        <v>916</v>
      </c>
      <c r="C57" s="506" t="s">
        <v>925</v>
      </c>
      <c r="D57" s="499"/>
    </row>
    <row r="58" spans="1:4" ht="16" x14ac:dyDescent="0.2">
      <c r="A58" s="502" t="s">
        <v>65</v>
      </c>
      <c r="B58" s="503" t="s">
        <v>916</v>
      </c>
      <c r="C58" s="506" t="s">
        <v>926</v>
      </c>
      <c r="D58" s="499"/>
    </row>
    <row r="59" spans="1:4" ht="16" x14ac:dyDescent="0.2">
      <c r="A59" s="502" t="s">
        <v>65</v>
      </c>
      <c r="B59" s="503" t="s">
        <v>916</v>
      </c>
      <c r="C59" s="506" t="s">
        <v>927</v>
      </c>
      <c r="D59" s="499"/>
    </row>
    <row r="60" spans="1:4" ht="16" x14ac:dyDescent="0.2">
      <c r="A60" s="502" t="s">
        <v>65</v>
      </c>
      <c r="B60" s="503" t="s">
        <v>916</v>
      </c>
      <c r="C60" s="506" t="s">
        <v>928</v>
      </c>
      <c r="D60" s="499"/>
    </row>
    <row r="61" spans="1:4" ht="16" x14ac:dyDescent="0.2">
      <c r="A61" s="502" t="s">
        <v>929</v>
      </c>
      <c r="B61" s="503" t="s">
        <v>916</v>
      </c>
      <c r="C61" s="506" t="s">
        <v>930</v>
      </c>
      <c r="D61" s="499"/>
    </row>
    <row r="62" spans="1:4" ht="16" x14ac:dyDescent="0.2">
      <c r="A62" s="502" t="s">
        <v>65</v>
      </c>
      <c r="B62" s="503" t="s">
        <v>918</v>
      </c>
      <c r="C62" s="510">
        <v>440310</v>
      </c>
      <c r="D62" s="504" t="s">
        <v>921</v>
      </c>
    </row>
    <row r="63" spans="1:4" ht="16" x14ac:dyDescent="0.2">
      <c r="A63" s="502" t="s">
        <v>65</v>
      </c>
      <c r="B63" s="503" t="s">
        <v>918</v>
      </c>
      <c r="C63" s="506" t="s">
        <v>925</v>
      </c>
      <c r="D63" s="499"/>
    </row>
    <row r="64" spans="1:4" ht="16" x14ac:dyDescent="0.2">
      <c r="A64" s="502" t="s">
        <v>65</v>
      </c>
      <c r="B64" s="503" t="s">
        <v>918</v>
      </c>
      <c r="C64" s="506" t="s">
        <v>926</v>
      </c>
      <c r="D64" s="499"/>
    </row>
    <row r="65" spans="1:4" ht="16" x14ac:dyDescent="0.2">
      <c r="A65" s="502" t="s">
        <v>65</v>
      </c>
      <c r="B65" s="503" t="s">
        <v>918</v>
      </c>
      <c r="C65" s="506" t="s">
        <v>927</v>
      </c>
      <c r="D65" s="499"/>
    </row>
    <row r="66" spans="1:4" ht="16" x14ac:dyDescent="0.2">
      <c r="A66" s="502" t="s">
        <v>65</v>
      </c>
      <c r="B66" s="503" t="s">
        <v>918</v>
      </c>
      <c r="C66" s="506" t="s">
        <v>928</v>
      </c>
      <c r="D66" s="499"/>
    </row>
    <row r="67" spans="1:4" ht="16" x14ac:dyDescent="0.2">
      <c r="A67" s="502" t="s">
        <v>929</v>
      </c>
      <c r="B67" s="503" t="s">
        <v>918</v>
      </c>
      <c r="C67" s="506" t="s">
        <v>930</v>
      </c>
      <c r="D67" s="499"/>
    </row>
    <row r="68" spans="1:4" ht="16" x14ac:dyDescent="0.2">
      <c r="A68" s="502" t="s">
        <v>65</v>
      </c>
      <c r="B68" s="503" t="s">
        <v>733</v>
      </c>
      <c r="C68" s="510">
        <v>440310</v>
      </c>
      <c r="D68" s="504" t="s">
        <v>921</v>
      </c>
    </row>
    <row r="69" spans="1:4" ht="16" x14ac:dyDescent="0.2">
      <c r="A69" s="502" t="s">
        <v>65</v>
      </c>
      <c r="B69" s="503" t="s">
        <v>733</v>
      </c>
      <c r="C69" s="506" t="s">
        <v>925</v>
      </c>
      <c r="D69" s="499"/>
    </row>
    <row r="70" spans="1:4" ht="16" x14ac:dyDescent="0.2">
      <c r="A70" s="502" t="s">
        <v>65</v>
      </c>
      <c r="B70" s="503" t="s">
        <v>733</v>
      </c>
      <c r="C70" s="506" t="s">
        <v>926</v>
      </c>
      <c r="D70" s="499"/>
    </row>
    <row r="71" spans="1:4" ht="16" x14ac:dyDescent="0.2">
      <c r="A71" s="502" t="s">
        <v>65</v>
      </c>
      <c r="B71" s="503" t="s">
        <v>733</v>
      </c>
      <c r="C71" s="506" t="s">
        <v>927</v>
      </c>
      <c r="D71" s="499"/>
    </row>
    <row r="72" spans="1:4" ht="16" x14ac:dyDescent="0.2">
      <c r="A72" s="502" t="s">
        <v>65</v>
      </c>
      <c r="B72" s="503" t="s">
        <v>733</v>
      </c>
      <c r="C72" s="506" t="s">
        <v>928</v>
      </c>
      <c r="D72" s="499"/>
    </row>
    <row r="73" spans="1:4" ht="16" x14ac:dyDescent="0.2">
      <c r="A73" s="502" t="s">
        <v>65</v>
      </c>
      <c r="B73" s="503" t="s">
        <v>733</v>
      </c>
      <c r="C73" s="506">
        <v>440399</v>
      </c>
      <c r="D73" s="499"/>
    </row>
    <row r="74" spans="1:4" ht="16" x14ac:dyDescent="0.2">
      <c r="A74" s="502" t="s">
        <v>65</v>
      </c>
      <c r="B74" s="503" t="s">
        <v>732</v>
      </c>
      <c r="C74" s="506">
        <v>440312</v>
      </c>
      <c r="D74" s="499"/>
    </row>
    <row r="75" spans="1:4" ht="16" x14ac:dyDescent="0.2">
      <c r="A75" s="502" t="s">
        <v>65</v>
      </c>
      <c r="B75" s="503" t="s">
        <v>732</v>
      </c>
      <c r="C75" s="506">
        <v>440341</v>
      </c>
      <c r="D75" s="499"/>
    </row>
    <row r="76" spans="1:4" ht="16" x14ac:dyDescent="0.2">
      <c r="A76" s="502" t="s">
        <v>65</v>
      </c>
      <c r="B76" s="503" t="s">
        <v>732</v>
      </c>
      <c r="C76" s="506">
        <v>440349</v>
      </c>
      <c r="D76" s="499"/>
    </row>
    <row r="77" spans="1:4" ht="16" x14ac:dyDescent="0.2">
      <c r="A77" s="502" t="s">
        <v>65</v>
      </c>
      <c r="B77" s="503" t="s">
        <v>732</v>
      </c>
      <c r="C77" s="506">
        <v>440391</v>
      </c>
      <c r="D77" s="499"/>
    </row>
    <row r="78" spans="1:4" ht="16" x14ac:dyDescent="0.2">
      <c r="A78" s="502" t="s">
        <v>65</v>
      </c>
      <c r="B78" s="503" t="s">
        <v>732</v>
      </c>
      <c r="C78" s="506">
        <v>440393</v>
      </c>
      <c r="D78" s="499"/>
    </row>
    <row r="79" spans="1:4" ht="16" x14ac:dyDescent="0.2">
      <c r="A79" s="502" t="s">
        <v>65</v>
      </c>
      <c r="B79" s="503" t="s">
        <v>732</v>
      </c>
      <c r="C79" s="506">
        <v>440394</v>
      </c>
      <c r="D79" s="499"/>
    </row>
    <row r="80" spans="1:4" ht="16" x14ac:dyDescent="0.2">
      <c r="A80" s="502" t="s">
        <v>65</v>
      </c>
      <c r="B80" s="503" t="s">
        <v>732</v>
      </c>
      <c r="C80" s="506">
        <v>440395</v>
      </c>
      <c r="D80" s="499"/>
    </row>
    <row r="81" spans="1:4" ht="16" x14ac:dyDescent="0.2">
      <c r="A81" s="502" t="s">
        <v>65</v>
      </c>
      <c r="B81" s="503" t="s">
        <v>732</v>
      </c>
      <c r="C81" s="506">
        <v>440396</v>
      </c>
      <c r="D81" s="499"/>
    </row>
    <row r="82" spans="1:4" ht="16" x14ac:dyDescent="0.2">
      <c r="A82" s="502" t="s">
        <v>65</v>
      </c>
      <c r="B82" s="503" t="s">
        <v>732</v>
      </c>
      <c r="C82" s="506">
        <v>440397</v>
      </c>
      <c r="D82" s="499"/>
    </row>
    <row r="83" spans="1:4" ht="16" x14ac:dyDescent="0.2">
      <c r="A83" s="502" t="s">
        <v>65</v>
      </c>
      <c r="B83" s="503" t="s">
        <v>732</v>
      </c>
      <c r="C83" s="506">
        <v>440398</v>
      </c>
      <c r="D83" s="499"/>
    </row>
    <row r="84" spans="1:4" ht="16" x14ac:dyDescent="0.2">
      <c r="A84" s="502" t="s">
        <v>65</v>
      </c>
      <c r="B84" s="503" t="s">
        <v>732</v>
      </c>
      <c r="C84" s="506">
        <v>440399</v>
      </c>
      <c r="D84" s="499"/>
    </row>
    <row r="85" spans="1:4" ht="16" x14ac:dyDescent="0.2">
      <c r="A85" s="502" t="s">
        <v>65</v>
      </c>
      <c r="B85" s="503" t="s">
        <v>519</v>
      </c>
      <c r="C85" s="506">
        <v>440312</v>
      </c>
      <c r="D85" s="499"/>
    </row>
    <row r="86" spans="1:4" ht="16" x14ac:dyDescent="0.2">
      <c r="A86" s="502" t="s">
        <v>65</v>
      </c>
      <c r="B86" s="503" t="s">
        <v>519</v>
      </c>
      <c r="C86" s="506">
        <v>440341</v>
      </c>
      <c r="D86" s="499"/>
    </row>
    <row r="87" spans="1:4" ht="16" x14ac:dyDescent="0.2">
      <c r="A87" s="502" t="s">
        <v>65</v>
      </c>
      <c r="B87" s="503" t="s">
        <v>519</v>
      </c>
      <c r="C87" s="506">
        <v>440342</v>
      </c>
      <c r="D87" s="499"/>
    </row>
    <row r="88" spans="1:4" ht="16" x14ac:dyDescent="0.2">
      <c r="A88" s="502" t="s">
        <v>65</v>
      </c>
      <c r="B88" s="503" t="s">
        <v>519</v>
      </c>
      <c r="C88" s="506">
        <v>440349</v>
      </c>
      <c r="D88" s="499"/>
    </row>
    <row r="89" spans="1:4" ht="16" x14ac:dyDescent="0.2">
      <c r="A89" s="502" t="s">
        <v>65</v>
      </c>
      <c r="B89" s="503" t="s">
        <v>519</v>
      </c>
      <c r="C89" s="506">
        <v>440391</v>
      </c>
      <c r="D89" s="499"/>
    </row>
    <row r="90" spans="1:4" ht="16" x14ac:dyDescent="0.2">
      <c r="A90" s="502" t="s">
        <v>65</v>
      </c>
      <c r="B90" s="503" t="s">
        <v>519</v>
      </c>
      <c r="C90" s="506">
        <v>440393</v>
      </c>
      <c r="D90" s="499"/>
    </row>
    <row r="91" spans="1:4" ht="16" x14ac:dyDescent="0.2">
      <c r="A91" s="502" t="s">
        <v>65</v>
      </c>
      <c r="B91" s="503" t="s">
        <v>519</v>
      </c>
      <c r="C91" s="506">
        <v>440394</v>
      </c>
      <c r="D91" s="499"/>
    </row>
    <row r="92" spans="1:4" ht="16" x14ac:dyDescent="0.2">
      <c r="A92" s="502" t="s">
        <v>65</v>
      </c>
      <c r="B92" s="503" t="s">
        <v>519</v>
      </c>
      <c r="C92" s="506">
        <v>440395</v>
      </c>
      <c r="D92" s="499"/>
    </row>
    <row r="93" spans="1:4" ht="16" x14ac:dyDescent="0.2">
      <c r="A93" s="502" t="s">
        <v>65</v>
      </c>
      <c r="B93" s="503" t="s">
        <v>519</v>
      </c>
      <c r="C93" s="506">
        <v>440396</v>
      </c>
      <c r="D93" s="499"/>
    </row>
    <row r="94" spans="1:4" ht="16" x14ac:dyDescent="0.2">
      <c r="A94" s="502" t="s">
        <v>65</v>
      </c>
      <c r="B94" s="503" t="s">
        <v>519</v>
      </c>
      <c r="C94" s="506">
        <v>440397</v>
      </c>
      <c r="D94" s="499"/>
    </row>
    <row r="95" spans="1:4" ht="16" x14ac:dyDescent="0.2">
      <c r="A95" s="502" t="s">
        <v>65</v>
      </c>
      <c r="B95" s="503" t="s">
        <v>519</v>
      </c>
      <c r="C95" s="506">
        <v>440398</v>
      </c>
      <c r="D95" s="499"/>
    </row>
    <row r="96" spans="1:4" ht="17" thickBot="1" x14ac:dyDescent="0.25">
      <c r="A96" s="502" t="s">
        <v>65</v>
      </c>
      <c r="B96" s="503" t="s">
        <v>519</v>
      </c>
      <c r="C96" s="506">
        <v>440399</v>
      </c>
      <c r="D96" s="504"/>
    </row>
    <row r="97" spans="1:4" ht="17" thickTop="1" x14ac:dyDescent="0.2">
      <c r="A97" s="519" t="s">
        <v>931</v>
      </c>
      <c r="B97" s="490" t="s">
        <v>916</v>
      </c>
      <c r="C97" s="520">
        <v>440310</v>
      </c>
      <c r="D97" s="521" t="s">
        <v>932</v>
      </c>
    </row>
    <row r="98" spans="1:4" ht="16" x14ac:dyDescent="0.2">
      <c r="A98" s="502" t="s">
        <v>66</v>
      </c>
      <c r="B98" s="494" t="s">
        <v>916</v>
      </c>
      <c r="C98" s="506" t="s">
        <v>925</v>
      </c>
      <c r="D98" s="499"/>
    </row>
    <row r="99" spans="1:4" ht="16" x14ac:dyDescent="0.2">
      <c r="A99" s="522" t="s">
        <v>931</v>
      </c>
      <c r="B99" s="494" t="s">
        <v>916</v>
      </c>
      <c r="C99" s="523" t="s">
        <v>926</v>
      </c>
      <c r="D99" s="499"/>
    </row>
    <row r="100" spans="1:4" ht="16" x14ac:dyDescent="0.2">
      <c r="A100" s="524" t="s">
        <v>931</v>
      </c>
      <c r="B100" s="494" t="s">
        <v>916</v>
      </c>
      <c r="C100" s="525" t="s">
        <v>930</v>
      </c>
      <c r="D100" s="521" t="s">
        <v>932</v>
      </c>
    </row>
    <row r="101" spans="1:4" ht="16" x14ac:dyDescent="0.2">
      <c r="A101" s="497" t="s">
        <v>931</v>
      </c>
      <c r="B101" s="498" t="s">
        <v>918</v>
      </c>
      <c r="C101" s="525">
        <v>440310</v>
      </c>
      <c r="D101" s="521" t="s">
        <v>932</v>
      </c>
    </row>
    <row r="102" spans="1:4" ht="16" x14ac:dyDescent="0.2">
      <c r="A102" s="497" t="s">
        <v>931</v>
      </c>
      <c r="B102" s="498" t="s">
        <v>918</v>
      </c>
      <c r="C102" s="526" t="s">
        <v>925</v>
      </c>
      <c r="D102" s="499"/>
    </row>
    <row r="103" spans="1:4" ht="16" x14ac:dyDescent="0.2">
      <c r="A103" s="527" t="s">
        <v>931</v>
      </c>
      <c r="B103" s="528" t="s">
        <v>918</v>
      </c>
      <c r="C103" s="529" t="s">
        <v>926</v>
      </c>
      <c r="D103" s="499"/>
    </row>
    <row r="104" spans="1:4" ht="16" x14ac:dyDescent="0.2">
      <c r="A104" s="497" t="s">
        <v>931</v>
      </c>
      <c r="B104" s="498" t="s">
        <v>918</v>
      </c>
      <c r="C104" s="530" t="s">
        <v>930</v>
      </c>
      <c r="D104" s="521" t="s">
        <v>932</v>
      </c>
    </row>
    <row r="105" spans="1:4" ht="16" x14ac:dyDescent="0.2">
      <c r="A105" s="502" t="s">
        <v>931</v>
      </c>
      <c r="B105" s="503" t="s">
        <v>733</v>
      </c>
      <c r="C105" s="525">
        <v>440310</v>
      </c>
      <c r="D105" s="521" t="s">
        <v>932</v>
      </c>
    </row>
    <row r="106" spans="1:4" ht="16" x14ac:dyDescent="0.2">
      <c r="A106" s="502" t="s">
        <v>931</v>
      </c>
      <c r="B106" s="503" t="s">
        <v>733</v>
      </c>
      <c r="C106" s="506" t="s">
        <v>925</v>
      </c>
      <c r="D106" s="499"/>
    </row>
    <row r="107" spans="1:4" ht="16" x14ac:dyDescent="0.2">
      <c r="A107" s="502" t="s">
        <v>931</v>
      </c>
      <c r="B107" s="503" t="s">
        <v>733</v>
      </c>
      <c r="C107" s="506" t="s">
        <v>926</v>
      </c>
      <c r="D107" s="499"/>
    </row>
    <row r="108" spans="1:4" ht="16" x14ac:dyDescent="0.2">
      <c r="A108" s="502" t="s">
        <v>66</v>
      </c>
      <c r="B108" s="503" t="s">
        <v>733</v>
      </c>
      <c r="C108" s="510" t="s">
        <v>930</v>
      </c>
      <c r="D108" s="504" t="s">
        <v>921</v>
      </c>
    </row>
    <row r="109" spans="1:4" ht="16" x14ac:dyDescent="0.2">
      <c r="A109" s="502" t="s">
        <v>66</v>
      </c>
      <c r="B109" s="503" t="s">
        <v>732</v>
      </c>
      <c r="C109" s="510">
        <v>440312</v>
      </c>
      <c r="D109" s="504" t="s">
        <v>921</v>
      </c>
    </row>
    <row r="110" spans="1:4" ht="16" x14ac:dyDescent="0.2">
      <c r="A110" s="502" t="s">
        <v>66</v>
      </c>
      <c r="B110" s="503" t="s">
        <v>732</v>
      </c>
      <c r="C110" s="506">
        <v>440341</v>
      </c>
      <c r="D110" s="499"/>
    </row>
    <row r="111" spans="1:4" ht="16" x14ac:dyDescent="0.2">
      <c r="A111" s="502" t="s">
        <v>931</v>
      </c>
      <c r="B111" s="503" t="s">
        <v>732</v>
      </c>
      <c r="C111" s="506">
        <v>440349</v>
      </c>
      <c r="D111" s="499"/>
    </row>
    <row r="112" spans="1:4" ht="16" x14ac:dyDescent="0.2">
      <c r="A112" s="502" t="s">
        <v>66</v>
      </c>
      <c r="B112" s="503" t="s">
        <v>519</v>
      </c>
      <c r="C112" s="510">
        <v>440312</v>
      </c>
      <c r="D112" s="504" t="s">
        <v>921</v>
      </c>
    </row>
    <row r="113" spans="1:4" ht="16" x14ac:dyDescent="0.2">
      <c r="A113" s="502" t="s">
        <v>66</v>
      </c>
      <c r="B113" s="503" t="s">
        <v>519</v>
      </c>
      <c r="C113" s="506">
        <v>440341</v>
      </c>
      <c r="D113" s="499"/>
    </row>
    <row r="114" spans="1:4" ht="16" x14ac:dyDescent="0.2">
      <c r="A114" s="502" t="s">
        <v>66</v>
      </c>
      <c r="B114" s="503" t="s">
        <v>519</v>
      </c>
      <c r="C114" s="506">
        <v>440342</v>
      </c>
      <c r="D114" s="499"/>
    </row>
    <row r="115" spans="1:4" ht="17" thickBot="1" x14ac:dyDescent="0.25">
      <c r="A115" s="502" t="s">
        <v>931</v>
      </c>
      <c r="B115" s="503" t="s">
        <v>519</v>
      </c>
      <c r="C115" s="506">
        <v>440349</v>
      </c>
      <c r="D115" s="504"/>
    </row>
    <row r="116" spans="1:4" ht="17" thickTop="1" x14ac:dyDescent="0.2">
      <c r="A116" s="519">
        <v>2</v>
      </c>
      <c r="B116" s="490" t="s">
        <v>916</v>
      </c>
      <c r="C116" s="520">
        <v>440200</v>
      </c>
      <c r="D116" s="521" t="s">
        <v>921</v>
      </c>
    </row>
    <row r="117" spans="1:4" ht="16" x14ac:dyDescent="0.2">
      <c r="A117" s="497" t="s">
        <v>933</v>
      </c>
      <c r="B117" s="498" t="s">
        <v>918</v>
      </c>
      <c r="C117" s="526" t="s">
        <v>934</v>
      </c>
      <c r="D117" s="499"/>
    </row>
    <row r="118" spans="1:4" ht="16" x14ac:dyDescent="0.2">
      <c r="A118" s="531" t="s">
        <v>933</v>
      </c>
      <c r="B118" s="532" t="s">
        <v>733</v>
      </c>
      <c r="C118" s="533" t="s">
        <v>934</v>
      </c>
      <c r="D118" s="499"/>
    </row>
    <row r="119" spans="1:4" ht="16" x14ac:dyDescent="0.2">
      <c r="A119" s="502" t="s">
        <v>933</v>
      </c>
      <c r="B119" s="503" t="s">
        <v>732</v>
      </c>
      <c r="C119" s="506" t="s">
        <v>934</v>
      </c>
      <c r="D119" s="499"/>
    </row>
    <row r="120" spans="1:4" ht="16" x14ac:dyDescent="0.2">
      <c r="A120" s="502">
        <v>2</v>
      </c>
      <c r="B120" s="503" t="s">
        <v>519</v>
      </c>
      <c r="C120" s="506">
        <v>440220</v>
      </c>
      <c r="D120" s="499"/>
    </row>
    <row r="121" spans="1:4" ht="17" thickBot="1" x14ac:dyDescent="0.25">
      <c r="A121" s="502">
        <v>2</v>
      </c>
      <c r="B121" s="503" t="s">
        <v>519</v>
      </c>
      <c r="C121" s="506" t="s">
        <v>934</v>
      </c>
      <c r="D121" s="504"/>
    </row>
    <row r="122" spans="1:4" ht="16" thickTop="1" x14ac:dyDescent="0.2">
      <c r="A122" s="519">
        <v>3</v>
      </c>
      <c r="B122" s="490" t="s">
        <v>916</v>
      </c>
      <c r="C122" s="537">
        <v>440121</v>
      </c>
      <c r="D122" s="499"/>
    </row>
    <row r="123" spans="1:4" x14ac:dyDescent="0.2">
      <c r="A123" s="522">
        <v>3</v>
      </c>
      <c r="B123" s="494" t="s">
        <v>916</v>
      </c>
      <c r="C123" s="523">
        <v>440122</v>
      </c>
      <c r="D123" s="499"/>
    </row>
    <row r="124" spans="1:4" ht="16" x14ac:dyDescent="0.2">
      <c r="A124" s="502">
        <v>3</v>
      </c>
      <c r="B124" s="494" t="s">
        <v>916</v>
      </c>
      <c r="C124" s="510">
        <v>440130</v>
      </c>
      <c r="D124" s="521" t="s">
        <v>932</v>
      </c>
    </row>
    <row r="125" spans="1:4" ht="16" x14ac:dyDescent="0.2">
      <c r="A125" s="497">
        <v>3</v>
      </c>
      <c r="B125" s="498" t="s">
        <v>918</v>
      </c>
      <c r="C125" s="526" t="s">
        <v>935</v>
      </c>
      <c r="D125" s="499"/>
    </row>
    <row r="126" spans="1:4" ht="16" x14ac:dyDescent="0.2">
      <c r="A126" s="502">
        <v>3</v>
      </c>
      <c r="B126" s="503" t="s">
        <v>918</v>
      </c>
      <c r="C126" s="506" t="s">
        <v>936</v>
      </c>
      <c r="D126" s="499"/>
    </row>
    <row r="127" spans="1:4" ht="16" x14ac:dyDescent="0.2">
      <c r="A127" s="502">
        <v>3</v>
      </c>
      <c r="B127" s="503" t="s">
        <v>918</v>
      </c>
      <c r="C127" s="510">
        <v>440130</v>
      </c>
      <c r="D127" s="521" t="s">
        <v>932</v>
      </c>
    </row>
    <row r="128" spans="1:4" ht="16" x14ac:dyDescent="0.2">
      <c r="A128" s="502">
        <v>3</v>
      </c>
      <c r="B128" s="503" t="s">
        <v>733</v>
      </c>
      <c r="C128" s="506" t="s">
        <v>935</v>
      </c>
      <c r="D128" s="499"/>
    </row>
    <row r="129" spans="1:4" ht="16" x14ac:dyDescent="0.2">
      <c r="A129" s="502">
        <v>3</v>
      </c>
      <c r="B129" s="503" t="s">
        <v>733</v>
      </c>
      <c r="C129" s="506" t="s">
        <v>936</v>
      </c>
      <c r="D129" s="499"/>
    </row>
    <row r="130" spans="1:4" ht="16" x14ac:dyDescent="0.2">
      <c r="A130" s="502">
        <v>3</v>
      </c>
      <c r="B130" s="503" t="s">
        <v>733</v>
      </c>
      <c r="C130" s="510">
        <v>440139</v>
      </c>
      <c r="D130" s="504" t="s">
        <v>921</v>
      </c>
    </row>
    <row r="131" spans="1:4" ht="16" x14ac:dyDescent="0.2">
      <c r="A131" s="502">
        <v>3</v>
      </c>
      <c r="B131" s="503" t="s">
        <v>732</v>
      </c>
      <c r="C131" s="506">
        <v>440121</v>
      </c>
      <c r="D131" s="499"/>
    </row>
    <row r="132" spans="1:4" ht="16" x14ac:dyDescent="0.2">
      <c r="A132" s="502">
        <v>3</v>
      </c>
      <c r="B132" s="503" t="s">
        <v>732</v>
      </c>
      <c r="C132" s="506" t="s">
        <v>936</v>
      </c>
      <c r="D132" s="499"/>
    </row>
    <row r="133" spans="1:4" ht="16" x14ac:dyDescent="0.2">
      <c r="A133" s="502">
        <v>3</v>
      </c>
      <c r="B133" s="503" t="s">
        <v>732</v>
      </c>
      <c r="C133" s="506">
        <v>440140</v>
      </c>
      <c r="D133" s="499"/>
    </row>
    <row r="134" spans="1:4" ht="16" x14ac:dyDescent="0.2">
      <c r="A134" s="502">
        <v>3</v>
      </c>
      <c r="B134" s="503" t="s">
        <v>519</v>
      </c>
      <c r="C134" s="506">
        <v>440121</v>
      </c>
      <c r="D134" s="538"/>
    </row>
    <row r="135" spans="1:4" ht="16" x14ac:dyDescent="0.2">
      <c r="A135" s="502">
        <v>3</v>
      </c>
      <c r="B135" s="503" t="s">
        <v>519</v>
      </c>
      <c r="C135" s="506" t="s">
        <v>936</v>
      </c>
      <c r="D135" s="504"/>
    </row>
    <row r="136" spans="1:4" ht="16" x14ac:dyDescent="0.2">
      <c r="A136" s="502">
        <v>3</v>
      </c>
      <c r="B136" s="503" t="s">
        <v>519</v>
      </c>
      <c r="C136" s="506">
        <v>440141</v>
      </c>
      <c r="D136" s="504"/>
    </row>
    <row r="137" spans="1:4" ht="17" thickBot="1" x14ac:dyDescent="0.25">
      <c r="A137" s="502">
        <v>3</v>
      </c>
      <c r="B137" s="503" t="s">
        <v>519</v>
      </c>
      <c r="C137" s="554">
        <v>440149</v>
      </c>
      <c r="D137" s="504" t="s">
        <v>921</v>
      </c>
    </row>
    <row r="138" spans="1:4" ht="16" thickTop="1" x14ac:dyDescent="0.2">
      <c r="A138" s="519">
        <v>3.1</v>
      </c>
      <c r="B138" s="490" t="s">
        <v>916</v>
      </c>
      <c r="C138" s="537">
        <v>440121</v>
      </c>
      <c r="D138" s="499"/>
    </row>
    <row r="139" spans="1:4" x14ac:dyDescent="0.2">
      <c r="A139" s="522">
        <v>3.1</v>
      </c>
      <c r="B139" s="494" t="s">
        <v>916</v>
      </c>
      <c r="C139" s="523">
        <v>440122</v>
      </c>
      <c r="D139" s="499"/>
    </row>
    <row r="140" spans="1:4" ht="16" x14ac:dyDescent="0.2">
      <c r="A140" s="497" t="s">
        <v>937</v>
      </c>
      <c r="B140" s="498" t="s">
        <v>918</v>
      </c>
      <c r="C140" s="526" t="s">
        <v>935</v>
      </c>
      <c r="D140" s="499"/>
    </row>
    <row r="141" spans="1:4" ht="16" x14ac:dyDescent="0.2">
      <c r="A141" s="500" t="s">
        <v>937</v>
      </c>
      <c r="B141" s="501" t="s">
        <v>918</v>
      </c>
      <c r="C141" s="539" t="s">
        <v>936</v>
      </c>
      <c r="D141" s="499"/>
    </row>
    <row r="142" spans="1:4" ht="16" x14ac:dyDescent="0.2">
      <c r="A142" s="500" t="s">
        <v>937</v>
      </c>
      <c r="B142" s="501" t="s">
        <v>733</v>
      </c>
      <c r="C142" s="539" t="s">
        <v>935</v>
      </c>
      <c r="D142" s="499"/>
    </row>
    <row r="143" spans="1:4" ht="16" x14ac:dyDescent="0.2">
      <c r="A143" s="527" t="s">
        <v>112</v>
      </c>
      <c r="B143" s="528" t="s">
        <v>733</v>
      </c>
      <c r="C143" s="529" t="s">
        <v>936</v>
      </c>
      <c r="D143" s="499"/>
    </row>
    <row r="144" spans="1:4" ht="16" x14ac:dyDescent="0.2">
      <c r="A144" s="527" t="s">
        <v>112</v>
      </c>
      <c r="B144" s="528" t="s">
        <v>732</v>
      </c>
      <c r="C144" s="539" t="s">
        <v>935</v>
      </c>
      <c r="D144" s="499"/>
    </row>
    <row r="145" spans="1:4" ht="16" x14ac:dyDescent="0.2">
      <c r="A145" s="527" t="s">
        <v>112</v>
      </c>
      <c r="B145" s="528" t="s">
        <v>732</v>
      </c>
      <c r="C145" s="529" t="s">
        <v>936</v>
      </c>
      <c r="D145" s="499"/>
    </row>
    <row r="146" spans="1:4" ht="16" x14ac:dyDescent="0.2">
      <c r="A146" s="527" t="s">
        <v>112</v>
      </c>
      <c r="B146" s="528" t="s">
        <v>519</v>
      </c>
      <c r="C146" s="539" t="s">
        <v>935</v>
      </c>
      <c r="D146" s="499"/>
    </row>
    <row r="147" spans="1:4" ht="17" thickBot="1" x14ac:dyDescent="0.25">
      <c r="A147" s="527" t="s">
        <v>112</v>
      </c>
      <c r="B147" s="528" t="s">
        <v>519</v>
      </c>
      <c r="C147" s="529" t="s">
        <v>936</v>
      </c>
      <c r="D147" s="504"/>
    </row>
    <row r="148" spans="1:4" ht="17" thickTop="1" x14ac:dyDescent="0.2">
      <c r="A148" s="519">
        <v>3.2</v>
      </c>
      <c r="B148" s="490" t="s">
        <v>916</v>
      </c>
      <c r="C148" s="520">
        <v>440130</v>
      </c>
      <c r="D148" s="521" t="s">
        <v>932</v>
      </c>
    </row>
    <row r="149" spans="1:4" ht="16" x14ac:dyDescent="0.2">
      <c r="A149" s="497" t="s">
        <v>938</v>
      </c>
      <c r="B149" s="498" t="s">
        <v>733</v>
      </c>
      <c r="C149" s="530">
        <v>440130</v>
      </c>
      <c r="D149" s="521" t="s">
        <v>932</v>
      </c>
    </row>
    <row r="150" spans="1:4" ht="16" x14ac:dyDescent="0.2">
      <c r="A150" s="531" t="s">
        <v>121</v>
      </c>
      <c r="B150" s="532" t="s">
        <v>733</v>
      </c>
      <c r="C150" s="540" t="s">
        <v>939</v>
      </c>
      <c r="D150" s="521" t="s">
        <v>921</v>
      </c>
    </row>
    <row r="151" spans="1:4" ht="16" x14ac:dyDescent="0.2">
      <c r="A151" s="527" t="s">
        <v>121</v>
      </c>
      <c r="B151" s="528" t="s">
        <v>732</v>
      </c>
      <c r="C151" s="540">
        <v>440140</v>
      </c>
      <c r="D151" s="504" t="s">
        <v>921</v>
      </c>
    </row>
    <row r="152" spans="1:4" ht="16" x14ac:dyDescent="0.2">
      <c r="A152" s="527" t="s">
        <v>121</v>
      </c>
      <c r="B152" s="528" t="s">
        <v>519</v>
      </c>
      <c r="C152" s="529">
        <v>440141</v>
      </c>
      <c r="D152" s="499"/>
    </row>
    <row r="153" spans="1:4" ht="17" thickBot="1" x14ac:dyDescent="0.25">
      <c r="A153" s="527" t="s">
        <v>121</v>
      </c>
      <c r="B153" s="528" t="s">
        <v>519</v>
      </c>
      <c r="C153" s="540">
        <v>440149</v>
      </c>
      <c r="D153" s="504" t="s">
        <v>921</v>
      </c>
    </row>
    <row r="154" spans="1:4" ht="17" thickTop="1" x14ac:dyDescent="0.2">
      <c r="A154" s="545" t="s">
        <v>128</v>
      </c>
      <c r="B154" s="546" t="s">
        <v>733</v>
      </c>
      <c r="C154" s="547">
        <v>440139</v>
      </c>
      <c r="D154" s="504"/>
    </row>
    <row r="155" spans="1:4" ht="16" x14ac:dyDescent="0.2">
      <c r="A155" s="527" t="s">
        <v>128</v>
      </c>
      <c r="B155" s="528" t="s">
        <v>732</v>
      </c>
      <c r="C155" s="540">
        <v>440140</v>
      </c>
      <c r="D155" s="504" t="s">
        <v>921</v>
      </c>
    </row>
    <row r="156" spans="1:4" ht="17" thickBot="1" x14ac:dyDescent="0.25">
      <c r="A156" s="534" t="s">
        <v>128</v>
      </c>
      <c r="B156" s="518" t="s">
        <v>519</v>
      </c>
      <c r="C156" s="536">
        <v>440141</v>
      </c>
      <c r="D156" s="504"/>
    </row>
    <row r="157" spans="1:4" ht="16" thickTop="1" x14ac:dyDescent="0.2">
      <c r="A157" s="519">
        <v>4</v>
      </c>
      <c r="B157" s="490" t="s">
        <v>916</v>
      </c>
      <c r="C157" s="520">
        <v>440130</v>
      </c>
      <c r="D157" s="504" t="s">
        <v>932</v>
      </c>
    </row>
    <row r="158" spans="1:4" ht="16" x14ac:dyDescent="0.2">
      <c r="A158" s="531">
        <v>4</v>
      </c>
      <c r="B158" s="532" t="s">
        <v>918</v>
      </c>
      <c r="C158" s="540">
        <v>440130</v>
      </c>
      <c r="D158" s="504" t="s">
        <v>932</v>
      </c>
    </row>
    <row r="159" spans="1:4" ht="16" x14ac:dyDescent="0.2">
      <c r="A159" s="531">
        <v>4</v>
      </c>
      <c r="B159" s="532" t="s">
        <v>733</v>
      </c>
      <c r="C159" s="542">
        <v>440139</v>
      </c>
      <c r="D159" s="504" t="s">
        <v>921</v>
      </c>
    </row>
    <row r="160" spans="1:4" ht="16" x14ac:dyDescent="0.2">
      <c r="A160" s="531">
        <v>4</v>
      </c>
      <c r="B160" s="532" t="s">
        <v>732</v>
      </c>
      <c r="C160" s="542">
        <v>440140</v>
      </c>
      <c r="D160" s="504" t="s">
        <v>932</v>
      </c>
    </row>
    <row r="161" spans="1:4" ht="17" thickBot="1" x14ac:dyDescent="0.25">
      <c r="A161" s="1137">
        <v>4</v>
      </c>
      <c r="B161" s="511" t="s">
        <v>519</v>
      </c>
      <c r="C161" s="1138">
        <v>440149</v>
      </c>
      <c r="D161" s="504" t="s">
        <v>932</v>
      </c>
    </row>
    <row r="162" spans="1:4" ht="16" thickTop="1" x14ac:dyDescent="0.2">
      <c r="A162" s="519">
        <v>5</v>
      </c>
      <c r="B162" s="490" t="s">
        <v>916</v>
      </c>
      <c r="C162" s="520">
        <v>440130</v>
      </c>
      <c r="D162" s="504" t="s">
        <v>932</v>
      </c>
    </row>
    <row r="163" spans="1:4" ht="16" x14ac:dyDescent="0.2">
      <c r="A163" s="531">
        <v>5</v>
      </c>
      <c r="B163" s="532" t="s">
        <v>918</v>
      </c>
      <c r="C163" s="540">
        <v>440130</v>
      </c>
      <c r="D163" s="504" t="s">
        <v>932</v>
      </c>
    </row>
    <row r="164" spans="1:4" ht="16" x14ac:dyDescent="0.2">
      <c r="A164" s="531">
        <v>5</v>
      </c>
      <c r="B164" s="532" t="s">
        <v>733</v>
      </c>
      <c r="C164" s="529">
        <v>440131</v>
      </c>
      <c r="D164" s="504"/>
    </row>
    <row r="165" spans="1:4" ht="16" x14ac:dyDescent="0.2">
      <c r="A165" s="531">
        <v>5</v>
      </c>
      <c r="B165" s="532" t="s">
        <v>733</v>
      </c>
      <c r="C165" s="542">
        <v>440139</v>
      </c>
      <c r="D165" s="504" t="s">
        <v>921</v>
      </c>
    </row>
    <row r="166" spans="1:4" ht="16" x14ac:dyDescent="0.2">
      <c r="A166" s="531">
        <v>5</v>
      </c>
      <c r="B166" s="532" t="s">
        <v>732</v>
      </c>
      <c r="C166" s="529">
        <v>440131</v>
      </c>
      <c r="D166" s="504"/>
    </row>
    <row r="167" spans="1:4" ht="17" thickBot="1" x14ac:dyDescent="0.25">
      <c r="A167" s="531">
        <v>5</v>
      </c>
      <c r="B167" s="532" t="s">
        <v>732</v>
      </c>
      <c r="C167" s="529">
        <v>440139</v>
      </c>
      <c r="D167" s="504"/>
    </row>
    <row r="168" spans="1:4" ht="17" thickTop="1" x14ac:dyDescent="0.2">
      <c r="A168" s="545">
        <v>5</v>
      </c>
      <c r="B168" s="546" t="s">
        <v>519</v>
      </c>
      <c r="C168" s="547">
        <v>440131</v>
      </c>
      <c r="D168" s="504"/>
    </row>
    <row r="169" spans="1:4" ht="16" x14ac:dyDescent="0.2">
      <c r="A169" s="531">
        <v>5</v>
      </c>
      <c r="B169" s="532" t="s">
        <v>519</v>
      </c>
      <c r="C169" s="529">
        <v>440132</v>
      </c>
      <c r="D169" s="504"/>
    </row>
    <row r="170" spans="1:4" ht="17" thickBot="1" x14ac:dyDescent="0.25">
      <c r="A170" s="1137">
        <v>5</v>
      </c>
      <c r="B170" s="511" t="s">
        <v>519</v>
      </c>
      <c r="C170" s="1139">
        <v>440139</v>
      </c>
      <c r="D170" s="504"/>
    </row>
    <row r="171" spans="1:4" ht="16" thickTop="1" x14ac:dyDescent="0.2">
      <c r="A171" s="519">
        <v>5.0999999999999996</v>
      </c>
      <c r="B171" s="490" t="s">
        <v>916</v>
      </c>
      <c r="C171" s="520">
        <v>440130</v>
      </c>
      <c r="D171" s="504" t="s">
        <v>932</v>
      </c>
    </row>
    <row r="172" spans="1:4" ht="16" x14ac:dyDescent="0.2">
      <c r="A172" s="531">
        <v>5.0999999999999996</v>
      </c>
      <c r="B172" s="532" t="s">
        <v>918</v>
      </c>
      <c r="C172" s="540" t="s">
        <v>940</v>
      </c>
      <c r="D172" s="521" t="s">
        <v>932</v>
      </c>
    </row>
    <row r="173" spans="1:4" ht="16" x14ac:dyDescent="0.2">
      <c r="A173" s="531">
        <v>5.0999999999999996</v>
      </c>
      <c r="B173" s="532" t="s">
        <v>733</v>
      </c>
      <c r="C173" s="533" t="s">
        <v>941</v>
      </c>
      <c r="D173" s="538"/>
    </row>
    <row r="174" spans="1:4" ht="16" x14ac:dyDescent="0.2">
      <c r="A174" s="531">
        <v>5.0999999999999996</v>
      </c>
      <c r="B174" s="532" t="s">
        <v>732</v>
      </c>
      <c r="C174" s="533" t="s">
        <v>941</v>
      </c>
      <c r="D174" s="538"/>
    </row>
    <row r="175" spans="1:4" ht="17" thickBot="1" x14ac:dyDescent="0.25">
      <c r="A175" s="531">
        <v>5.0999999999999996</v>
      </c>
      <c r="B175" s="532" t="s">
        <v>519</v>
      </c>
      <c r="C175" s="533" t="s">
        <v>941</v>
      </c>
      <c r="D175" s="538"/>
    </row>
    <row r="176" spans="1:4" ht="16" thickTop="1" x14ac:dyDescent="0.2">
      <c r="A176" s="519">
        <v>5.2</v>
      </c>
      <c r="B176" s="490" t="s">
        <v>916</v>
      </c>
      <c r="C176" s="520">
        <v>440130</v>
      </c>
      <c r="D176" s="504" t="s">
        <v>932</v>
      </c>
    </row>
    <row r="177" spans="1:4" ht="16" x14ac:dyDescent="0.2">
      <c r="A177" s="531">
        <v>5.2</v>
      </c>
      <c r="B177" s="532" t="s">
        <v>918</v>
      </c>
      <c r="C177" s="540" t="s">
        <v>940</v>
      </c>
      <c r="D177" s="521" t="s">
        <v>932</v>
      </c>
    </row>
    <row r="178" spans="1:4" ht="16" x14ac:dyDescent="0.2">
      <c r="A178" s="531">
        <v>5.2</v>
      </c>
      <c r="B178" s="532" t="s">
        <v>733</v>
      </c>
      <c r="C178" s="540">
        <v>440139</v>
      </c>
      <c r="D178" s="521" t="s">
        <v>932</v>
      </c>
    </row>
    <row r="179" spans="1:4" ht="16" x14ac:dyDescent="0.2">
      <c r="A179" s="531">
        <v>5.2</v>
      </c>
      <c r="B179" s="532" t="s">
        <v>732</v>
      </c>
      <c r="C179" s="533">
        <v>440139</v>
      </c>
      <c r="D179" s="538"/>
    </row>
    <row r="180" spans="1:4" ht="16" x14ac:dyDescent="0.2">
      <c r="A180" s="531">
        <v>5.2</v>
      </c>
      <c r="B180" s="503" t="s">
        <v>519</v>
      </c>
      <c r="C180" s="495">
        <v>440132</v>
      </c>
      <c r="D180" s="504"/>
    </row>
    <row r="181" spans="1:4" ht="17" thickBot="1" x14ac:dyDescent="0.25">
      <c r="A181" s="534">
        <v>5.2</v>
      </c>
      <c r="B181" s="535" t="s">
        <v>519</v>
      </c>
      <c r="C181" s="536">
        <v>440139</v>
      </c>
      <c r="D181" s="499"/>
    </row>
    <row r="182" spans="1:4" ht="17" thickTop="1" x14ac:dyDescent="0.2">
      <c r="A182" s="545">
        <v>6</v>
      </c>
      <c r="B182" s="546" t="s">
        <v>916</v>
      </c>
      <c r="C182" s="547">
        <v>4406</v>
      </c>
      <c r="D182" s="538"/>
    </row>
    <row r="183" spans="1:4" ht="16" x14ac:dyDescent="0.2">
      <c r="A183" s="531">
        <v>6</v>
      </c>
      <c r="B183" s="532" t="s">
        <v>916</v>
      </c>
      <c r="C183" s="533">
        <v>4407</v>
      </c>
      <c r="D183" s="538"/>
    </row>
    <row r="184" spans="1:4" ht="16" x14ac:dyDescent="0.2">
      <c r="A184" s="531">
        <v>6</v>
      </c>
      <c r="B184" s="532" t="s">
        <v>918</v>
      </c>
      <c r="C184" s="533">
        <v>4406</v>
      </c>
      <c r="D184" s="538"/>
    </row>
    <row r="185" spans="1:4" ht="16" x14ac:dyDescent="0.2">
      <c r="A185" s="531">
        <v>6</v>
      </c>
      <c r="B185" s="532" t="s">
        <v>918</v>
      </c>
      <c r="C185" s="539">
        <v>4407</v>
      </c>
      <c r="D185" s="538"/>
    </row>
    <row r="186" spans="1:4" ht="16" x14ac:dyDescent="0.2">
      <c r="A186" s="531">
        <v>6</v>
      </c>
      <c r="B186" s="532" t="s">
        <v>733</v>
      </c>
      <c r="C186" s="539">
        <v>4406</v>
      </c>
      <c r="D186" s="538"/>
    </row>
    <row r="187" spans="1:4" ht="16" x14ac:dyDescent="0.2">
      <c r="A187" s="531">
        <v>6</v>
      </c>
      <c r="B187" s="532" t="s">
        <v>733</v>
      </c>
      <c r="C187" s="539">
        <v>4407</v>
      </c>
      <c r="D187" s="538"/>
    </row>
    <row r="188" spans="1:4" ht="16" x14ac:dyDescent="0.2">
      <c r="A188" s="531">
        <v>6</v>
      </c>
      <c r="B188" s="532" t="s">
        <v>732</v>
      </c>
      <c r="C188" s="529">
        <v>4406</v>
      </c>
      <c r="D188" s="538"/>
    </row>
    <row r="189" spans="1:4" ht="16" x14ac:dyDescent="0.2">
      <c r="A189" s="531">
        <v>6</v>
      </c>
      <c r="B189" s="532" t="s">
        <v>732</v>
      </c>
      <c r="C189" s="529">
        <v>4407</v>
      </c>
      <c r="D189" s="538"/>
    </row>
    <row r="190" spans="1:4" ht="16" x14ac:dyDescent="0.2">
      <c r="A190" s="531">
        <v>6</v>
      </c>
      <c r="B190" s="532" t="s">
        <v>519</v>
      </c>
      <c r="C190" s="529">
        <v>4406</v>
      </c>
      <c r="D190" s="504"/>
    </row>
    <row r="191" spans="1:4" ht="17" thickBot="1" x14ac:dyDescent="0.25">
      <c r="A191" s="534">
        <v>6</v>
      </c>
      <c r="B191" s="535" t="s">
        <v>519</v>
      </c>
      <c r="C191" s="536">
        <v>4407</v>
      </c>
      <c r="D191" s="499"/>
    </row>
    <row r="192" spans="1:4" ht="17" thickTop="1" x14ac:dyDescent="0.2">
      <c r="A192" s="545" t="s">
        <v>148</v>
      </c>
      <c r="B192" s="546" t="s">
        <v>916</v>
      </c>
      <c r="C192" s="548">
        <v>440610</v>
      </c>
      <c r="D192" s="521" t="s">
        <v>932</v>
      </c>
    </row>
    <row r="193" spans="1:4" ht="16" x14ac:dyDescent="0.2">
      <c r="A193" s="531" t="s">
        <v>148</v>
      </c>
      <c r="B193" s="532" t="s">
        <v>916</v>
      </c>
      <c r="C193" s="540">
        <v>440690</v>
      </c>
      <c r="D193" s="521" t="s">
        <v>932</v>
      </c>
    </row>
    <row r="194" spans="1:4" ht="16" x14ac:dyDescent="0.2">
      <c r="A194" s="531" t="s">
        <v>148</v>
      </c>
      <c r="B194" s="532" t="s">
        <v>916</v>
      </c>
      <c r="C194" s="533">
        <v>440710</v>
      </c>
      <c r="D194" s="499"/>
    </row>
    <row r="195" spans="1:4" ht="16" x14ac:dyDescent="0.2">
      <c r="A195" s="531" t="s">
        <v>148</v>
      </c>
      <c r="B195" s="532" t="s">
        <v>918</v>
      </c>
      <c r="C195" s="540">
        <v>440610</v>
      </c>
      <c r="D195" s="504" t="s">
        <v>921</v>
      </c>
    </row>
    <row r="196" spans="1:4" ht="16" x14ac:dyDescent="0.2">
      <c r="A196" s="531" t="s">
        <v>148</v>
      </c>
      <c r="B196" s="532" t="s">
        <v>918</v>
      </c>
      <c r="C196" s="540">
        <v>440690</v>
      </c>
      <c r="D196" s="504" t="s">
        <v>921</v>
      </c>
    </row>
    <row r="197" spans="1:4" ht="16" x14ac:dyDescent="0.2">
      <c r="A197" s="531" t="s">
        <v>148</v>
      </c>
      <c r="B197" s="532" t="s">
        <v>918</v>
      </c>
      <c r="C197" s="533">
        <v>440710</v>
      </c>
      <c r="D197" s="499"/>
    </row>
    <row r="198" spans="1:4" ht="16" x14ac:dyDescent="0.2">
      <c r="A198" s="531" t="s">
        <v>148</v>
      </c>
      <c r="B198" s="532" t="s">
        <v>733</v>
      </c>
      <c r="C198" s="540">
        <v>440610</v>
      </c>
      <c r="D198" s="504" t="s">
        <v>921</v>
      </c>
    </row>
    <row r="199" spans="1:4" ht="16" x14ac:dyDescent="0.2">
      <c r="A199" s="531" t="s">
        <v>148</v>
      </c>
      <c r="B199" s="532" t="s">
        <v>733</v>
      </c>
      <c r="C199" s="540">
        <v>440690</v>
      </c>
      <c r="D199" s="504" t="s">
        <v>921</v>
      </c>
    </row>
    <row r="200" spans="1:4" ht="16" x14ac:dyDescent="0.2">
      <c r="A200" s="531" t="s">
        <v>148</v>
      </c>
      <c r="B200" s="532" t="s">
        <v>733</v>
      </c>
      <c r="C200" s="533">
        <v>440710</v>
      </c>
      <c r="D200" s="499"/>
    </row>
    <row r="201" spans="1:4" ht="16" x14ac:dyDescent="0.2">
      <c r="A201" s="531" t="s">
        <v>148</v>
      </c>
      <c r="B201" s="532" t="s">
        <v>732</v>
      </c>
      <c r="C201" s="533">
        <v>440611</v>
      </c>
      <c r="D201" s="499"/>
    </row>
    <row r="202" spans="1:4" ht="16" x14ac:dyDescent="0.2">
      <c r="A202" s="531" t="s">
        <v>148</v>
      </c>
      <c r="B202" s="532" t="s">
        <v>732</v>
      </c>
      <c r="C202" s="533">
        <v>440691</v>
      </c>
      <c r="D202" s="499"/>
    </row>
    <row r="203" spans="1:4" ht="16" x14ac:dyDescent="0.2">
      <c r="A203" s="531" t="s">
        <v>148</v>
      </c>
      <c r="B203" s="532" t="s">
        <v>732</v>
      </c>
      <c r="C203" s="533">
        <v>440711</v>
      </c>
      <c r="D203" s="499"/>
    </row>
    <row r="204" spans="1:4" ht="16" x14ac:dyDescent="0.2">
      <c r="A204" s="531" t="s">
        <v>148</v>
      </c>
      <c r="B204" s="532" t="s">
        <v>732</v>
      </c>
      <c r="C204" s="533">
        <v>440712</v>
      </c>
      <c r="D204" s="499"/>
    </row>
    <row r="205" spans="1:4" ht="16" x14ac:dyDescent="0.2">
      <c r="A205" s="531" t="s">
        <v>148</v>
      </c>
      <c r="B205" s="532" t="s">
        <v>732</v>
      </c>
      <c r="C205" s="533">
        <v>440719</v>
      </c>
      <c r="D205" s="504"/>
    </row>
    <row r="206" spans="1:4" ht="16" x14ac:dyDescent="0.2">
      <c r="A206" s="531" t="s">
        <v>148</v>
      </c>
      <c r="B206" s="532" t="s">
        <v>519</v>
      </c>
      <c r="C206" s="533">
        <v>440611</v>
      </c>
      <c r="D206" s="504"/>
    </row>
    <row r="207" spans="1:4" ht="16" x14ac:dyDescent="0.2">
      <c r="A207" s="531" t="s">
        <v>148</v>
      </c>
      <c r="B207" s="532" t="s">
        <v>519</v>
      </c>
      <c r="C207" s="533">
        <v>440691</v>
      </c>
      <c r="D207" s="504"/>
    </row>
    <row r="208" spans="1:4" ht="16" x14ac:dyDescent="0.2">
      <c r="A208" s="531" t="s">
        <v>148</v>
      </c>
      <c r="B208" s="532" t="s">
        <v>519</v>
      </c>
      <c r="C208" s="533">
        <v>440711</v>
      </c>
      <c r="D208" s="504"/>
    </row>
    <row r="209" spans="1:4" ht="16" x14ac:dyDescent="0.2">
      <c r="A209" s="531" t="s">
        <v>148</v>
      </c>
      <c r="B209" s="532" t="s">
        <v>519</v>
      </c>
      <c r="C209" s="533">
        <v>440712</v>
      </c>
      <c r="D209" s="504"/>
    </row>
    <row r="210" spans="1:4" ht="16" x14ac:dyDescent="0.2">
      <c r="A210" s="531" t="s">
        <v>148</v>
      </c>
      <c r="B210" s="532" t="s">
        <v>519</v>
      </c>
      <c r="C210" s="533">
        <v>440713</v>
      </c>
      <c r="D210" s="504"/>
    </row>
    <row r="211" spans="1:4" ht="16" x14ac:dyDescent="0.2">
      <c r="A211" s="531" t="s">
        <v>148</v>
      </c>
      <c r="B211" s="532" t="s">
        <v>519</v>
      </c>
      <c r="C211" s="533">
        <v>440714</v>
      </c>
      <c r="D211" s="504"/>
    </row>
    <row r="212" spans="1:4" ht="17" thickBot="1" x14ac:dyDescent="0.25">
      <c r="A212" s="534" t="s">
        <v>148</v>
      </c>
      <c r="B212" s="535" t="s">
        <v>519</v>
      </c>
      <c r="C212" s="536">
        <v>440719</v>
      </c>
      <c r="D212" s="499"/>
    </row>
    <row r="213" spans="1:4" ht="17" thickTop="1" x14ac:dyDescent="0.2">
      <c r="A213" s="545" t="s">
        <v>164</v>
      </c>
      <c r="B213" s="546" t="s">
        <v>916</v>
      </c>
      <c r="C213" s="548">
        <v>440610</v>
      </c>
      <c r="D213" s="521" t="s">
        <v>932</v>
      </c>
    </row>
    <row r="214" spans="1:4" ht="16" x14ac:dyDescent="0.2">
      <c r="A214" s="531" t="s">
        <v>164</v>
      </c>
      <c r="B214" s="532" t="s">
        <v>916</v>
      </c>
      <c r="C214" s="540">
        <v>440690</v>
      </c>
      <c r="D214" s="521" t="s">
        <v>932</v>
      </c>
    </row>
    <row r="215" spans="1:4" ht="16" x14ac:dyDescent="0.2">
      <c r="A215" s="531" t="s">
        <v>164</v>
      </c>
      <c r="B215" s="532" t="s">
        <v>916</v>
      </c>
      <c r="C215" s="533">
        <v>440724</v>
      </c>
      <c r="D215" s="499"/>
    </row>
    <row r="216" spans="1:4" ht="16" x14ac:dyDescent="0.2">
      <c r="A216" s="531" t="s">
        <v>164</v>
      </c>
      <c r="B216" s="532" t="s">
        <v>916</v>
      </c>
      <c r="C216" s="533">
        <v>440725</v>
      </c>
      <c r="D216" s="499"/>
    </row>
    <row r="217" spans="1:4" ht="16" x14ac:dyDescent="0.2">
      <c r="A217" s="531" t="s">
        <v>164</v>
      </c>
      <c r="B217" s="532" t="s">
        <v>916</v>
      </c>
      <c r="C217" s="533">
        <v>440726</v>
      </c>
      <c r="D217" s="499"/>
    </row>
    <row r="218" spans="1:4" ht="16" x14ac:dyDescent="0.2">
      <c r="A218" s="531" t="s">
        <v>164</v>
      </c>
      <c r="B218" s="532" t="s">
        <v>916</v>
      </c>
      <c r="C218" s="533">
        <v>440729</v>
      </c>
      <c r="D218" s="499"/>
    </row>
    <row r="219" spans="1:4" ht="16" x14ac:dyDescent="0.2">
      <c r="A219" s="531" t="s">
        <v>164</v>
      </c>
      <c r="B219" s="532" t="s">
        <v>916</v>
      </c>
      <c r="C219" s="533">
        <v>440791</v>
      </c>
      <c r="D219" s="499"/>
    </row>
    <row r="220" spans="1:4" ht="16" x14ac:dyDescent="0.2">
      <c r="A220" s="531" t="s">
        <v>164</v>
      </c>
      <c r="B220" s="532" t="s">
        <v>916</v>
      </c>
      <c r="C220" s="533">
        <v>440792</v>
      </c>
      <c r="D220" s="499"/>
    </row>
    <row r="221" spans="1:4" ht="16" x14ac:dyDescent="0.2">
      <c r="A221" s="531" t="s">
        <v>164</v>
      </c>
      <c r="B221" s="532" t="s">
        <v>916</v>
      </c>
      <c r="C221" s="533">
        <v>440799</v>
      </c>
      <c r="D221" s="499"/>
    </row>
    <row r="222" spans="1:4" ht="16" x14ac:dyDescent="0.2">
      <c r="A222" s="531" t="s">
        <v>164</v>
      </c>
      <c r="B222" s="532" t="s">
        <v>918</v>
      </c>
      <c r="C222" s="540">
        <v>440610</v>
      </c>
      <c r="D222" s="504" t="s">
        <v>921</v>
      </c>
    </row>
    <row r="223" spans="1:4" ht="16" x14ac:dyDescent="0.2">
      <c r="A223" s="531" t="s">
        <v>164</v>
      </c>
      <c r="B223" s="532" t="s">
        <v>918</v>
      </c>
      <c r="C223" s="540">
        <v>440690</v>
      </c>
      <c r="D223" s="504" t="s">
        <v>921</v>
      </c>
    </row>
    <row r="224" spans="1:4" ht="16" x14ac:dyDescent="0.2">
      <c r="A224" s="497" t="s">
        <v>164</v>
      </c>
      <c r="B224" s="498" t="s">
        <v>918</v>
      </c>
      <c r="C224" s="526" t="s">
        <v>942</v>
      </c>
      <c r="D224" s="499"/>
    </row>
    <row r="225" spans="1:4" ht="16" x14ac:dyDescent="0.2">
      <c r="A225" s="500" t="s">
        <v>164</v>
      </c>
      <c r="B225" s="501" t="s">
        <v>918</v>
      </c>
      <c r="C225" s="539" t="s">
        <v>943</v>
      </c>
      <c r="D225" s="499"/>
    </row>
    <row r="226" spans="1:4" ht="16" x14ac:dyDescent="0.2">
      <c r="A226" s="500" t="s">
        <v>164</v>
      </c>
      <c r="B226" s="501" t="s">
        <v>918</v>
      </c>
      <c r="C226" s="539" t="s">
        <v>944</v>
      </c>
      <c r="D226" s="499"/>
    </row>
    <row r="227" spans="1:4" ht="16" x14ac:dyDescent="0.2">
      <c r="A227" s="500" t="s">
        <v>164</v>
      </c>
      <c r="B227" s="501" t="s">
        <v>918</v>
      </c>
      <c r="C227" s="539" t="s">
        <v>945</v>
      </c>
      <c r="D227" s="499"/>
    </row>
    <row r="228" spans="1:4" ht="16" x14ac:dyDescent="0.2">
      <c r="A228" s="500" t="s">
        <v>164</v>
      </c>
      <c r="B228" s="501" t="s">
        <v>918</v>
      </c>
      <c r="C228" s="539" t="s">
        <v>946</v>
      </c>
      <c r="D228" s="499"/>
    </row>
    <row r="229" spans="1:4" ht="16" x14ac:dyDescent="0.2">
      <c r="A229" s="500" t="s">
        <v>164</v>
      </c>
      <c r="B229" s="501" t="s">
        <v>918</v>
      </c>
      <c r="C229" s="539" t="s">
        <v>947</v>
      </c>
      <c r="D229" s="499"/>
    </row>
    <row r="230" spans="1:4" ht="16" x14ac:dyDescent="0.2">
      <c r="A230" s="500" t="s">
        <v>164</v>
      </c>
      <c r="B230" s="501" t="s">
        <v>918</v>
      </c>
      <c r="C230" s="539" t="s">
        <v>948</v>
      </c>
      <c r="D230" s="499"/>
    </row>
    <row r="231" spans="1:4" ht="16" x14ac:dyDescent="0.2">
      <c r="A231" s="500" t="s">
        <v>164</v>
      </c>
      <c r="B231" s="501" t="s">
        <v>918</v>
      </c>
      <c r="C231" s="539" t="s">
        <v>949</v>
      </c>
      <c r="D231" s="499"/>
    </row>
    <row r="232" spans="1:4" ht="16" x14ac:dyDescent="0.2">
      <c r="A232" s="500" t="s">
        <v>164</v>
      </c>
      <c r="B232" s="501" t="s">
        <v>918</v>
      </c>
      <c r="C232" s="539" t="s">
        <v>950</v>
      </c>
      <c r="D232" s="499"/>
    </row>
    <row r="233" spans="1:4" ht="16" x14ac:dyDescent="0.2">
      <c r="A233" s="500" t="s">
        <v>164</v>
      </c>
      <c r="B233" s="501" t="s">
        <v>918</v>
      </c>
      <c r="C233" s="539" t="s">
        <v>951</v>
      </c>
      <c r="D233" s="499"/>
    </row>
    <row r="234" spans="1:4" ht="16" x14ac:dyDescent="0.2">
      <c r="A234" s="500" t="s">
        <v>164</v>
      </c>
      <c r="B234" s="501" t="s">
        <v>918</v>
      </c>
      <c r="C234" s="539" t="s">
        <v>952</v>
      </c>
      <c r="D234" s="499"/>
    </row>
    <row r="235" spans="1:4" ht="16" x14ac:dyDescent="0.2">
      <c r="A235" s="500" t="s">
        <v>164</v>
      </c>
      <c r="B235" s="501" t="s">
        <v>918</v>
      </c>
      <c r="C235" s="539" t="s">
        <v>953</v>
      </c>
      <c r="D235" s="499"/>
    </row>
    <row r="236" spans="1:4" ht="16" x14ac:dyDescent="0.2">
      <c r="A236" s="500" t="s">
        <v>164</v>
      </c>
      <c r="B236" s="501" t="s">
        <v>918</v>
      </c>
      <c r="C236" s="539" t="s">
        <v>954</v>
      </c>
      <c r="D236" s="499"/>
    </row>
    <row r="237" spans="1:4" ht="16" x14ac:dyDescent="0.2">
      <c r="A237" s="500" t="s">
        <v>164</v>
      </c>
      <c r="B237" s="501" t="s">
        <v>733</v>
      </c>
      <c r="C237" s="549">
        <v>440610</v>
      </c>
      <c r="D237" s="504" t="s">
        <v>921</v>
      </c>
    </row>
    <row r="238" spans="1:4" ht="16" x14ac:dyDescent="0.2">
      <c r="A238" s="500" t="s">
        <v>164</v>
      </c>
      <c r="B238" s="501" t="s">
        <v>733</v>
      </c>
      <c r="C238" s="549">
        <v>440690</v>
      </c>
      <c r="D238" s="504" t="s">
        <v>921</v>
      </c>
    </row>
    <row r="239" spans="1:4" ht="16" x14ac:dyDescent="0.2">
      <c r="A239" s="500" t="s">
        <v>164</v>
      </c>
      <c r="B239" s="501" t="s">
        <v>733</v>
      </c>
      <c r="C239" s="539" t="s">
        <v>942</v>
      </c>
      <c r="D239" s="499"/>
    </row>
    <row r="240" spans="1:4" ht="16" x14ac:dyDescent="0.2">
      <c r="A240" s="500" t="s">
        <v>164</v>
      </c>
      <c r="B240" s="501" t="s">
        <v>733</v>
      </c>
      <c r="C240" s="539" t="s">
        <v>943</v>
      </c>
      <c r="D240" s="499"/>
    </row>
    <row r="241" spans="1:4" ht="16" x14ac:dyDescent="0.2">
      <c r="A241" s="500" t="s">
        <v>164</v>
      </c>
      <c r="B241" s="501" t="s">
        <v>733</v>
      </c>
      <c r="C241" s="539" t="s">
        <v>944</v>
      </c>
      <c r="D241" s="499"/>
    </row>
    <row r="242" spans="1:4" ht="16" x14ac:dyDescent="0.2">
      <c r="A242" s="500" t="s">
        <v>164</v>
      </c>
      <c r="B242" s="501" t="s">
        <v>733</v>
      </c>
      <c r="C242" s="539" t="s">
        <v>945</v>
      </c>
      <c r="D242" s="499"/>
    </row>
    <row r="243" spans="1:4" ht="16" x14ac:dyDescent="0.2">
      <c r="A243" s="500" t="s">
        <v>164</v>
      </c>
      <c r="B243" s="501" t="s">
        <v>733</v>
      </c>
      <c r="C243" s="539" t="s">
        <v>946</v>
      </c>
      <c r="D243" s="499"/>
    </row>
    <row r="244" spans="1:4" ht="16" x14ac:dyDescent="0.2">
      <c r="A244" s="500" t="s">
        <v>164</v>
      </c>
      <c r="B244" s="501" t="s">
        <v>733</v>
      </c>
      <c r="C244" s="539" t="s">
        <v>947</v>
      </c>
      <c r="D244" s="499"/>
    </row>
    <row r="245" spans="1:4" ht="16" x14ac:dyDescent="0.2">
      <c r="A245" s="500" t="s">
        <v>164</v>
      </c>
      <c r="B245" s="501" t="s">
        <v>733</v>
      </c>
      <c r="C245" s="539" t="s">
        <v>948</v>
      </c>
      <c r="D245" s="499"/>
    </row>
    <row r="246" spans="1:4" ht="16" x14ac:dyDescent="0.2">
      <c r="A246" s="500" t="s">
        <v>164</v>
      </c>
      <c r="B246" s="501" t="s">
        <v>733</v>
      </c>
      <c r="C246" s="539" t="s">
        <v>949</v>
      </c>
      <c r="D246" s="499"/>
    </row>
    <row r="247" spans="1:4" ht="16" x14ac:dyDescent="0.2">
      <c r="A247" s="500" t="s">
        <v>164</v>
      </c>
      <c r="B247" s="501" t="s">
        <v>733</v>
      </c>
      <c r="C247" s="539" t="s">
        <v>950</v>
      </c>
      <c r="D247" s="499"/>
    </row>
    <row r="248" spans="1:4" ht="16" x14ac:dyDescent="0.2">
      <c r="A248" s="500" t="s">
        <v>164</v>
      </c>
      <c r="B248" s="501" t="s">
        <v>733</v>
      </c>
      <c r="C248" s="539" t="s">
        <v>951</v>
      </c>
      <c r="D248" s="499"/>
    </row>
    <row r="249" spans="1:4" ht="16" x14ac:dyDescent="0.2">
      <c r="A249" s="500" t="s">
        <v>164</v>
      </c>
      <c r="B249" s="501" t="s">
        <v>733</v>
      </c>
      <c r="C249" s="539" t="s">
        <v>952</v>
      </c>
      <c r="D249" s="499"/>
    </row>
    <row r="250" spans="1:4" ht="16" x14ac:dyDescent="0.2">
      <c r="A250" s="500" t="s">
        <v>164</v>
      </c>
      <c r="B250" s="501" t="s">
        <v>733</v>
      </c>
      <c r="C250" s="539" t="s">
        <v>953</v>
      </c>
      <c r="D250" s="499"/>
    </row>
    <row r="251" spans="1:4" ht="16" x14ac:dyDescent="0.2">
      <c r="A251" s="500" t="s">
        <v>164</v>
      </c>
      <c r="B251" s="528" t="s">
        <v>733</v>
      </c>
      <c r="C251" s="529" t="s">
        <v>954</v>
      </c>
      <c r="D251" s="499"/>
    </row>
    <row r="252" spans="1:4" ht="16" x14ac:dyDescent="0.2">
      <c r="A252" s="500" t="s">
        <v>164</v>
      </c>
      <c r="B252" s="528" t="s">
        <v>732</v>
      </c>
      <c r="C252" s="529">
        <v>440612</v>
      </c>
      <c r="D252" s="499"/>
    </row>
    <row r="253" spans="1:4" ht="16" x14ac:dyDescent="0.2">
      <c r="A253" s="500" t="s">
        <v>164</v>
      </c>
      <c r="B253" s="528" t="s">
        <v>732</v>
      </c>
      <c r="C253" s="529">
        <v>440692</v>
      </c>
      <c r="D253" s="499"/>
    </row>
    <row r="254" spans="1:4" ht="16" x14ac:dyDescent="0.2">
      <c r="A254" s="500" t="s">
        <v>164</v>
      </c>
      <c r="B254" s="528" t="s">
        <v>732</v>
      </c>
      <c r="C254" s="529">
        <v>440721</v>
      </c>
      <c r="D254" s="499"/>
    </row>
    <row r="255" spans="1:4" ht="16" x14ac:dyDescent="0.2">
      <c r="A255" s="500" t="s">
        <v>164</v>
      </c>
      <c r="B255" s="528" t="s">
        <v>732</v>
      </c>
      <c r="C255" s="529">
        <v>440722</v>
      </c>
      <c r="D255" s="499"/>
    </row>
    <row r="256" spans="1:4" ht="16" x14ac:dyDescent="0.2">
      <c r="A256" s="500" t="s">
        <v>164</v>
      </c>
      <c r="B256" s="528" t="s">
        <v>732</v>
      </c>
      <c r="C256" s="529">
        <v>440725</v>
      </c>
      <c r="D256" s="499"/>
    </row>
    <row r="257" spans="1:4" ht="16" x14ac:dyDescent="0.2">
      <c r="A257" s="500" t="s">
        <v>164</v>
      </c>
      <c r="B257" s="528" t="s">
        <v>732</v>
      </c>
      <c r="C257" s="529">
        <v>440726</v>
      </c>
      <c r="D257" s="499"/>
    </row>
    <row r="258" spans="1:4" ht="16" x14ac:dyDescent="0.2">
      <c r="A258" s="500" t="s">
        <v>164</v>
      </c>
      <c r="B258" s="528" t="s">
        <v>732</v>
      </c>
      <c r="C258" s="529">
        <v>440727</v>
      </c>
      <c r="D258" s="499"/>
    </row>
    <row r="259" spans="1:4" ht="16" x14ac:dyDescent="0.2">
      <c r="A259" s="500" t="s">
        <v>164</v>
      </c>
      <c r="B259" s="528" t="s">
        <v>732</v>
      </c>
      <c r="C259" s="529">
        <v>440728</v>
      </c>
      <c r="D259" s="499"/>
    </row>
    <row r="260" spans="1:4" ht="16" x14ac:dyDescent="0.2">
      <c r="A260" s="500" t="s">
        <v>164</v>
      </c>
      <c r="B260" s="528" t="s">
        <v>732</v>
      </c>
      <c r="C260" s="529">
        <v>440729</v>
      </c>
      <c r="D260" s="499"/>
    </row>
    <row r="261" spans="1:4" ht="16" x14ac:dyDescent="0.2">
      <c r="A261" s="500" t="s">
        <v>164</v>
      </c>
      <c r="B261" s="528" t="s">
        <v>732</v>
      </c>
      <c r="C261" s="529">
        <v>440791</v>
      </c>
      <c r="D261" s="499"/>
    </row>
    <row r="262" spans="1:4" ht="16" x14ac:dyDescent="0.2">
      <c r="A262" s="500" t="s">
        <v>164</v>
      </c>
      <c r="B262" s="528" t="s">
        <v>732</v>
      </c>
      <c r="C262" s="529">
        <v>440792</v>
      </c>
      <c r="D262" s="499"/>
    </row>
    <row r="263" spans="1:4" ht="16" x14ac:dyDescent="0.2">
      <c r="A263" s="500" t="s">
        <v>164</v>
      </c>
      <c r="B263" s="528" t="s">
        <v>732</v>
      </c>
      <c r="C263" s="529">
        <v>440793</v>
      </c>
      <c r="D263" s="499"/>
    </row>
    <row r="264" spans="1:4" ht="16" x14ac:dyDescent="0.2">
      <c r="A264" s="500" t="s">
        <v>164</v>
      </c>
      <c r="B264" s="528" t="s">
        <v>732</v>
      </c>
      <c r="C264" s="529">
        <v>440794</v>
      </c>
      <c r="D264" s="499"/>
    </row>
    <row r="265" spans="1:4" ht="16" x14ac:dyDescent="0.2">
      <c r="A265" s="500" t="s">
        <v>164</v>
      </c>
      <c r="B265" s="528" t="s">
        <v>732</v>
      </c>
      <c r="C265" s="529">
        <v>440795</v>
      </c>
      <c r="D265" s="499"/>
    </row>
    <row r="266" spans="1:4" ht="16" x14ac:dyDescent="0.2">
      <c r="A266" s="500" t="s">
        <v>164</v>
      </c>
      <c r="B266" s="528" t="s">
        <v>732</v>
      </c>
      <c r="C266" s="529">
        <v>440796</v>
      </c>
      <c r="D266" s="499"/>
    </row>
    <row r="267" spans="1:4" ht="16" x14ac:dyDescent="0.2">
      <c r="A267" s="500" t="s">
        <v>164</v>
      </c>
      <c r="B267" s="528" t="s">
        <v>732</v>
      </c>
      <c r="C267" s="529">
        <v>440797</v>
      </c>
      <c r="D267" s="499"/>
    </row>
    <row r="268" spans="1:4" ht="16" x14ac:dyDescent="0.2">
      <c r="A268" s="500" t="s">
        <v>164</v>
      </c>
      <c r="B268" s="528" t="s">
        <v>732</v>
      </c>
      <c r="C268" s="529">
        <v>440799</v>
      </c>
      <c r="D268" s="499"/>
    </row>
    <row r="269" spans="1:4" ht="16" x14ac:dyDescent="0.2">
      <c r="A269" s="500" t="s">
        <v>164</v>
      </c>
      <c r="B269" s="528" t="s">
        <v>519</v>
      </c>
      <c r="C269" s="529">
        <v>440612</v>
      </c>
      <c r="D269" s="499"/>
    </row>
    <row r="270" spans="1:4" ht="16" x14ac:dyDescent="0.2">
      <c r="A270" s="500" t="s">
        <v>164</v>
      </c>
      <c r="B270" s="528" t="s">
        <v>519</v>
      </c>
      <c r="C270" s="529">
        <v>440692</v>
      </c>
      <c r="D270" s="499"/>
    </row>
    <row r="271" spans="1:4" ht="16" x14ac:dyDescent="0.2">
      <c r="A271" s="500" t="s">
        <v>164</v>
      </c>
      <c r="B271" s="528" t="s">
        <v>519</v>
      </c>
      <c r="C271" s="529">
        <v>440721</v>
      </c>
      <c r="D271" s="499"/>
    </row>
    <row r="272" spans="1:4" ht="16" x14ac:dyDescent="0.2">
      <c r="A272" s="500" t="s">
        <v>164</v>
      </c>
      <c r="B272" s="528" t="s">
        <v>519</v>
      </c>
      <c r="C272" s="529">
        <v>440722</v>
      </c>
      <c r="D272" s="499"/>
    </row>
    <row r="273" spans="1:4" ht="16" x14ac:dyDescent="0.2">
      <c r="A273" s="500" t="s">
        <v>164</v>
      </c>
      <c r="B273" s="528" t="s">
        <v>519</v>
      </c>
      <c r="C273" s="529">
        <v>440723</v>
      </c>
      <c r="D273" s="499"/>
    </row>
    <row r="274" spans="1:4" ht="16" x14ac:dyDescent="0.2">
      <c r="A274" s="500" t="s">
        <v>164</v>
      </c>
      <c r="B274" s="528" t="s">
        <v>519</v>
      </c>
      <c r="C274" s="529">
        <v>440725</v>
      </c>
      <c r="D274" s="499"/>
    </row>
    <row r="275" spans="1:4" ht="16" x14ac:dyDescent="0.2">
      <c r="A275" s="500" t="s">
        <v>164</v>
      </c>
      <c r="B275" s="528" t="s">
        <v>519</v>
      </c>
      <c r="C275" s="529">
        <v>440726</v>
      </c>
      <c r="D275" s="499"/>
    </row>
    <row r="276" spans="1:4" ht="16" x14ac:dyDescent="0.2">
      <c r="A276" s="500" t="s">
        <v>164</v>
      </c>
      <c r="B276" s="528" t="s">
        <v>519</v>
      </c>
      <c r="C276" s="529">
        <v>440727</v>
      </c>
      <c r="D276" s="499"/>
    </row>
    <row r="277" spans="1:4" ht="16" x14ac:dyDescent="0.2">
      <c r="A277" s="500" t="s">
        <v>164</v>
      </c>
      <c r="B277" s="528" t="s">
        <v>519</v>
      </c>
      <c r="C277" s="529">
        <v>440728</v>
      </c>
      <c r="D277" s="499"/>
    </row>
    <row r="278" spans="1:4" ht="16" x14ac:dyDescent="0.2">
      <c r="A278" s="500" t="s">
        <v>164</v>
      </c>
      <c r="B278" s="528" t="s">
        <v>519</v>
      </c>
      <c r="C278" s="529">
        <v>440729</v>
      </c>
      <c r="D278" s="499"/>
    </row>
    <row r="279" spans="1:4" ht="16" x14ac:dyDescent="0.2">
      <c r="A279" s="500" t="s">
        <v>164</v>
      </c>
      <c r="B279" s="528" t="s">
        <v>519</v>
      </c>
      <c r="C279" s="529">
        <v>440791</v>
      </c>
      <c r="D279" s="499"/>
    </row>
    <row r="280" spans="1:4" ht="16" x14ac:dyDescent="0.2">
      <c r="A280" s="500" t="s">
        <v>164</v>
      </c>
      <c r="B280" s="528" t="s">
        <v>519</v>
      </c>
      <c r="C280" s="529">
        <v>440792</v>
      </c>
      <c r="D280" s="499"/>
    </row>
    <row r="281" spans="1:4" ht="16" x14ac:dyDescent="0.2">
      <c r="A281" s="500" t="s">
        <v>164</v>
      </c>
      <c r="B281" s="528" t="s">
        <v>519</v>
      </c>
      <c r="C281" s="529">
        <v>440793</v>
      </c>
      <c r="D281" s="499"/>
    </row>
    <row r="282" spans="1:4" ht="16" x14ac:dyDescent="0.2">
      <c r="A282" s="500" t="s">
        <v>164</v>
      </c>
      <c r="B282" s="528" t="s">
        <v>519</v>
      </c>
      <c r="C282" s="529">
        <v>440794</v>
      </c>
      <c r="D282" s="499"/>
    </row>
    <row r="283" spans="1:4" ht="16" x14ac:dyDescent="0.2">
      <c r="A283" s="500" t="s">
        <v>164</v>
      </c>
      <c r="B283" s="528" t="s">
        <v>519</v>
      </c>
      <c r="C283" s="529">
        <v>440795</v>
      </c>
      <c r="D283" s="499"/>
    </row>
    <row r="284" spans="1:4" ht="16" x14ac:dyDescent="0.2">
      <c r="A284" s="500" t="s">
        <v>164</v>
      </c>
      <c r="B284" s="528" t="s">
        <v>519</v>
      </c>
      <c r="C284" s="529">
        <v>440796</v>
      </c>
      <c r="D284" s="499"/>
    </row>
    <row r="285" spans="1:4" ht="16" x14ac:dyDescent="0.2">
      <c r="A285" s="500" t="s">
        <v>164</v>
      </c>
      <c r="B285" s="528" t="s">
        <v>519</v>
      </c>
      <c r="C285" s="529">
        <v>440797</v>
      </c>
      <c r="D285" s="499"/>
    </row>
    <row r="286" spans="1:4" ht="17" thickBot="1" x14ac:dyDescent="0.25">
      <c r="A286" s="534" t="s">
        <v>164</v>
      </c>
      <c r="B286" s="535" t="s">
        <v>519</v>
      </c>
      <c r="C286" s="536">
        <v>440799</v>
      </c>
      <c r="D286" s="499"/>
    </row>
    <row r="287" spans="1:4" ht="17" thickTop="1" x14ac:dyDescent="0.2">
      <c r="A287" s="531" t="s">
        <v>188</v>
      </c>
      <c r="B287" s="532" t="s">
        <v>916</v>
      </c>
      <c r="C287" s="540">
        <v>440610</v>
      </c>
      <c r="D287" s="521" t="s">
        <v>921</v>
      </c>
    </row>
    <row r="288" spans="1:4" ht="16" x14ac:dyDescent="0.2">
      <c r="A288" s="531" t="s">
        <v>188</v>
      </c>
      <c r="B288" s="532" t="s">
        <v>916</v>
      </c>
      <c r="C288" s="540">
        <v>440690</v>
      </c>
      <c r="D288" s="521" t="s">
        <v>921</v>
      </c>
    </row>
    <row r="289" spans="1:4" ht="16" x14ac:dyDescent="0.2">
      <c r="A289" s="531" t="s">
        <v>188</v>
      </c>
      <c r="B289" s="532" t="s">
        <v>916</v>
      </c>
      <c r="C289" s="533">
        <v>440724</v>
      </c>
      <c r="D289" s="499"/>
    </row>
    <row r="290" spans="1:4" ht="16" x14ac:dyDescent="0.2">
      <c r="A290" s="531" t="s">
        <v>188</v>
      </c>
      <c r="B290" s="532" t="s">
        <v>916</v>
      </c>
      <c r="C290" s="533">
        <v>440725</v>
      </c>
      <c r="D290" s="499"/>
    </row>
    <row r="291" spans="1:4" ht="16" x14ac:dyDescent="0.2">
      <c r="A291" s="531" t="s">
        <v>188</v>
      </c>
      <c r="B291" s="532" t="s">
        <v>916</v>
      </c>
      <c r="C291" s="533">
        <v>440726</v>
      </c>
      <c r="D291" s="499"/>
    </row>
    <row r="292" spans="1:4" ht="16" x14ac:dyDescent="0.2">
      <c r="A292" s="531" t="s">
        <v>188</v>
      </c>
      <c r="B292" s="532" t="s">
        <v>916</v>
      </c>
      <c r="C292" s="533">
        <v>440729</v>
      </c>
      <c r="D292" s="499"/>
    </row>
    <row r="293" spans="1:4" ht="16" x14ac:dyDescent="0.2">
      <c r="A293" s="531" t="s">
        <v>188</v>
      </c>
      <c r="B293" s="532" t="s">
        <v>916</v>
      </c>
      <c r="C293" s="540">
        <v>440799</v>
      </c>
      <c r="D293" s="521" t="s">
        <v>932</v>
      </c>
    </row>
    <row r="294" spans="1:4" ht="16" x14ac:dyDescent="0.2">
      <c r="A294" s="531" t="s">
        <v>188</v>
      </c>
      <c r="B294" s="532" t="s">
        <v>918</v>
      </c>
      <c r="C294" s="540">
        <v>440610</v>
      </c>
      <c r="D294" s="521" t="s">
        <v>921</v>
      </c>
    </row>
    <row r="295" spans="1:4" ht="16" x14ac:dyDescent="0.2">
      <c r="A295" s="531" t="s">
        <v>188</v>
      </c>
      <c r="B295" s="532" t="s">
        <v>918</v>
      </c>
      <c r="C295" s="540">
        <v>440690</v>
      </c>
      <c r="D295" s="521" t="s">
        <v>921</v>
      </c>
    </row>
    <row r="296" spans="1:4" ht="16" x14ac:dyDescent="0.2">
      <c r="A296" s="500" t="s">
        <v>188</v>
      </c>
      <c r="B296" s="501" t="s">
        <v>918</v>
      </c>
      <c r="C296" s="539" t="s">
        <v>942</v>
      </c>
      <c r="D296" s="499"/>
    </row>
    <row r="297" spans="1:4" ht="16" x14ac:dyDescent="0.2">
      <c r="A297" s="500" t="s">
        <v>188</v>
      </c>
      <c r="B297" s="501" t="s">
        <v>918</v>
      </c>
      <c r="C297" s="539" t="s">
        <v>943</v>
      </c>
      <c r="D297" s="499"/>
    </row>
    <row r="298" spans="1:4" ht="16" x14ac:dyDescent="0.2">
      <c r="A298" s="500" t="s">
        <v>188</v>
      </c>
      <c r="B298" s="501" t="s">
        <v>918</v>
      </c>
      <c r="C298" s="539" t="s">
        <v>944</v>
      </c>
      <c r="D298" s="499"/>
    </row>
    <row r="299" spans="1:4" ht="16" x14ac:dyDescent="0.2">
      <c r="A299" s="500" t="s">
        <v>188</v>
      </c>
      <c r="B299" s="501" t="s">
        <v>918</v>
      </c>
      <c r="C299" s="539" t="s">
        <v>945</v>
      </c>
      <c r="D299" s="499"/>
    </row>
    <row r="300" spans="1:4" ht="16" x14ac:dyDescent="0.2">
      <c r="A300" s="500" t="s">
        <v>188</v>
      </c>
      <c r="B300" s="501" t="s">
        <v>918</v>
      </c>
      <c r="C300" s="539" t="s">
        <v>946</v>
      </c>
      <c r="D300" s="499"/>
    </row>
    <row r="301" spans="1:4" ht="16" x14ac:dyDescent="0.2">
      <c r="A301" s="500" t="s">
        <v>188</v>
      </c>
      <c r="B301" s="501" t="s">
        <v>918</v>
      </c>
      <c r="C301" s="539" t="s">
        <v>947</v>
      </c>
      <c r="D301" s="499"/>
    </row>
    <row r="302" spans="1:4" ht="16" x14ac:dyDescent="0.2">
      <c r="A302" s="500" t="s">
        <v>188</v>
      </c>
      <c r="B302" s="501" t="s">
        <v>918</v>
      </c>
      <c r="C302" s="539" t="s">
        <v>948</v>
      </c>
      <c r="D302" s="499"/>
    </row>
    <row r="303" spans="1:4" ht="16" x14ac:dyDescent="0.2">
      <c r="A303" s="500" t="s">
        <v>188</v>
      </c>
      <c r="B303" s="501" t="s">
        <v>918</v>
      </c>
      <c r="C303" s="549" t="s">
        <v>954</v>
      </c>
      <c r="D303" s="521" t="s">
        <v>932</v>
      </c>
    </row>
    <row r="304" spans="1:4" ht="16" x14ac:dyDescent="0.2">
      <c r="A304" s="500" t="s">
        <v>188</v>
      </c>
      <c r="B304" s="501" t="s">
        <v>733</v>
      </c>
      <c r="C304" s="549">
        <v>440610</v>
      </c>
      <c r="D304" s="521" t="s">
        <v>921</v>
      </c>
    </row>
    <row r="305" spans="1:4" ht="16" x14ac:dyDescent="0.2">
      <c r="A305" s="500" t="s">
        <v>188</v>
      </c>
      <c r="B305" s="501" t="s">
        <v>733</v>
      </c>
      <c r="C305" s="549">
        <v>440690</v>
      </c>
      <c r="D305" s="521" t="s">
        <v>921</v>
      </c>
    </row>
    <row r="306" spans="1:4" ht="16" x14ac:dyDescent="0.2">
      <c r="A306" s="500" t="s">
        <v>188</v>
      </c>
      <c r="B306" s="501" t="s">
        <v>733</v>
      </c>
      <c r="C306" s="539" t="s">
        <v>942</v>
      </c>
      <c r="D306" s="499"/>
    </row>
    <row r="307" spans="1:4" ht="16" x14ac:dyDescent="0.2">
      <c r="A307" s="500" t="s">
        <v>188</v>
      </c>
      <c r="B307" s="501" t="s">
        <v>733</v>
      </c>
      <c r="C307" s="539" t="s">
        <v>943</v>
      </c>
      <c r="D307" s="499"/>
    </row>
    <row r="308" spans="1:4" ht="16" x14ac:dyDescent="0.2">
      <c r="A308" s="500" t="s">
        <v>188</v>
      </c>
      <c r="B308" s="501" t="s">
        <v>733</v>
      </c>
      <c r="C308" s="539" t="s">
        <v>944</v>
      </c>
      <c r="D308" s="499"/>
    </row>
    <row r="309" spans="1:4" ht="16" x14ac:dyDescent="0.2">
      <c r="A309" s="500" t="s">
        <v>188</v>
      </c>
      <c r="B309" s="501" t="s">
        <v>733</v>
      </c>
      <c r="C309" s="539" t="s">
        <v>945</v>
      </c>
      <c r="D309" s="499"/>
    </row>
    <row r="310" spans="1:4" ht="16" x14ac:dyDescent="0.2">
      <c r="A310" s="500" t="s">
        <v>188</v>
      </c>
      <c r="B310" s="501" t="s">
        <v>733</v>
      </c>
      <c r="C310" s="539" t="s">
        <v>946</v>
      </c>
      <c r="D310" s="499"/>
    </row>
    <row r="311" spans="1:4" ht="16" x14ac:dyDescent="0.2">
      <c r="A311" s="500" t="s">
        <v>188</v>
      </c>
      <c r="B311" s="501" t="s">
        <v>733</v>
      </c>
      <c r="C311" s="539" t="s">
        <v>947</v>
      </c>
      <c r="D311" s="499"/>
    </row>
    <row r="312" spans="1:4" ht="16" x14ac:dyDescent="0.2">
      <c r="A312" s="500" t="s">
        <v>188</v>
      </c>
      <c r="B312" s="501" t="s">
        <v>733</v>
      </c>
      <c r="C312" s="539" t="s">
        <v>948</v>
      </c>
      <c r="D312" s="499"/>
    </row>
    <row r="313" spans="1:4" ht="16" x14ac:dyDescent="0.2">
      <c r="A313" s="527" t="s">
        <v>188</v>
      </c>
      <c r="B313" s="528" t="s">
        <v>733</v>
      </c>
      <c r="C313" s="542" t="s">
        <v>954</v>
      </c>
      <c r="D313" s="504" t="s">
        <v>921</v>
      </c>
    </row>
    <row r="314" spans="1:4" ht="16" x14ac:dyDescent="0.2">
      <c r="A314" s="527" t="s">
        <v>188</v>
      </c>
      <c r="B314" s="528" t="s">
        <v>732</v>
      </c>
      <c r="C314" s="542">
        <v>440612</v>
      </c>
      <c r="D314" s="521" t="s">
        <v>932</v>
      </c>
    </row>
    <row r="315" spans="1:4" ht="16" x14ac:dyDescent="0.2">
      <c r="A315" s="527" t="s">
        <v>188</v>
      </c>
      <c r="B315" s="528" t="s">
        <v>732</v>
      </c>
      <c r="C315" s="542">
        <v>440692</v>
      </c>
      <c r="D315" s="521" t="s">
        <v>932</v>
      </c>
    </row>
    <row r="316" spans="1:4" ht="16" x14ac:dyDescent="0.2">
      <c r="A316" s="527" t="s">
        <v>188</v>
      </c>
      <c r="B316" s="528" t="s">
        <v>732</v>
      </c>
      <c r="C316" s="529">
        <v>440721</v>
      </c>
      <c r="D316" s="499"/>
    </row>
    <row r="317" spans="1:4" ht="16" x14ac:dyDescent="0.2">
      <c r="A317" s="527" t="s">
        <v>188</v>
      </c>
      <c r="B317" s="528" t="s">
        <v>732</v>
      </c>
      <c r="C317" s="529">
        <v>440722</v>
      </c>
      <c r="D317" s="499"/>
    </row>
    <row r="318" spans="1:4" ht="16" x14ac:dyDescent="0.2">
      <c r="A318" s="527" t="s">
        <v>188</v>
      </c>
      <c r="B318" s="528" t="s">
        <v>732</v>
      </c>
      <c r="C318" s="529">
        <v>440725</v>
      </c>
      <c r="D318" s="499"/>
    </row>
    <row r="319" spans="1:4" ht="16" x14ac:dyDescent="0.2">
      <c r="A319" s="527" t="s">
        <v>188</v>
      </c>
      <c r="B319" s="528" t="s">
        <v>732</v>
      </c>
      <c r="C319" s="529">
        <v>440726</v>
      </c>
      <c r="D319" s="499"/>
    </row>
    <row r="320" spans="1:4" ht="16" x14ac:dyDescent="0.2">
      <c r="A320" s="527" t="s">
        <v>188</v>
      </c>
      <c r="B320" s="528" t="s">
        <v>732</v>
      </c>
      <c r="C320" s="529">
        <v>440727</v>
      </c>
      <c r="D320" s="499"/>
    </row>
    <row r="321" spans="1:4" ht="16" x14ac:dyDescent="0.2">
      <c r="A321" s="527" t="s">
        <v>188</v>
      </c>
      <c r="B321" s="528" t="s">
        <v>732</v>
      </c>
      <c r="C321" s="529">
        <v>440728</v>
      </c>
      <c r="D321" s="499"/>
    </row>
    <row r="322" spans="1:4" ht="16" x14ac:dyDescent="0.2">
      <c r="A322" s="527" t="s">
        <v>188</v>
      </c>
      <c r="B322" s="528" t="s">
        <v>732</v>
      </c>
      <c r="C322" s="529">
        <v>440729</v>
      </c>
      <c r="D322" s="499"/>
    </row>
    <row r="323" spans="1:4" ht="16" x14ac:dyDescent="0.2">
      <c r="A323" s="527" t="s">
        <v>188</v>
      </c>
      <c r="B323" s="597" t="s">
        <v>519</v>
      </c>
      <c r="C323" s="542">
        <v>440612</v>
      </c>
      <c r="D323" s="521" t="s">
        <v>932</v>
      </c>
    </row>
    <row r="324" spans="1:4" ht="16" x14ac:dyDescent="0.2">
      <c r="A324" s="527" t="s">
        <v>188</v>
      </c>
      <c r="B324" s="597" t="s">
        <v>519</v>
      </c>
      <c r="C324" s="542">
        <v>440692</v>
      </c>
      <c r="D324" s="521" t="s">
        <v>932</v>
      </c>
    </row>
    <row r="325" spans="1:4" ht="16" x14ac:dyDescent="0.2">
      <c r="A325" s="527" t="s">
        <v>188</v>
      </c>
      <c r="B325" s="597" t="s">
        <v>519</v>
      </c>
      <c r="C325" s="529">
        <v>440721</v>
      </c>
      <c r="D325" s="499"/>
    </row>
    <row r="326" spans="1:4" ht="16" x14ac:dyDescent="0.2">
      <c r="A326" s="527" t="s">
        <v>188</v>
      </c>
      <c r="B326" s="597" t="s">
        <v>519</v>
      </c>
      <c r="C326" s="529">
        <v>440722</v>
      </c>
      <c r="D326" s="499"/>
    </row>
    <row r="327" spans="1:4" ht="16" x14ac:dyDescent="0.2">
      <c r="A327" s="527" t="s">
        <v>188</v>
      </c>
      <c r="B327" s="597" t="s">
        <v>519</v>
      </c>
      <c r="C327" s="529">
        <v>440723</v>
      </c>
      <c r="D327" s="499"/>
    </row>
    <row r="328" spans="1:4" ht="16" x14ac:dyDescent="0.2">
      <c r="A328" s="527" t="s">
        <v>188</v>
      </c>
      <c r="B328" s="597" t="s">
        <v>519</v>
      </c>
      <c r="C328" s="529">
        <v>440725</v>
      </c>
      <c r="D328" s="499"/>
    </row>
    <row r="329" spans="1:4" ht="16" x14ac:dyDescent="0.2">
      <c r="A329" s="527" t="s">
        <v>188</v>
      </c>
      <c r="B329" s="597" t="s">
        <v>519</v>
      </c>
      <c r="C329" s="529">
        <v>440726</v>
      </c>
      <c r="D329" s="499"/>
    </row>
    <row r="330" spans="1:4" ht="16" x14ac:dyDescent="0.2">
      <c r="A330" s="527" t="s">
        <v>188</v>
      </c>
      <c r="B330" s="597" t="s">
        <v>519</v>
      </c>
      <c r="C330" s="529">
        <v>440727</v>
      </c>
      <c r="D330" s="499"/>
    </row>
    <row r="331" spans="1:4" ht="16" x14ac:dyDescent="0.2">
      <c r="A331" s="527" t="s">
        <v>188</v>
      </c>
      <c r="B331" s="597" t="s">
        <v>519</v>
      </c>
      <c r="C331" s="529">
        <v>440728</v>
      </c>
      <c r="D331" s="499"/>
    </row>
    <row r="332" spans="1:4" ht="17" thickBot="1" x14ac:dyDescent="0.25">
      <c r="A332" s="527" t="s">
        <v>188</v>
      </c>
      <c r="B332" s="597" t="s">
        <v>519</v>
      </c>
      <c r="C332" s="529">
        <v>440729</v>
      </c>
      <c r="D332" s="499"/>
    </row>
    <row r="333" spans="1:4" ht="17" thickTop="1" x14ac:dyDescent="0.2">
      <c r="A333" s="545">
        <v>7</v>
      </c>
      <c r="B333" s="546" t="s">
        <v>916</v>
      </c>
      <c r="C333" s="547">
        <v>4408</v>
      </c>
      <c r="D333" s="538"/>
    </row>
    <row r="334" spans="1:4" ht="16" x14ac:dyDescent="0.2">
      <c r="A334" s="500">
        <v>7</v>
      </c>
      <c r="B334" s="501" t="s">
        <v>918</v>
      </c>
      <c r="C334" s="539">
        <v>4408</v>
      </c>
      <c r="D334" s="499"/>
    </row>
    <row r="335" spans="1:4" ht="16" x14ac:dyDescent="0.2">
      <c r="A335" s="500">
        <v>7</v>
      </c>
      <c r="B335" s="501" t="s">
        <v>733</v>
      </c>
      <c r="C335" s="539">
        <v>4408</v>
      </c>
      <c r="D335" s="538"/>
    </row>
    <row r="336" spans="1:4" ht="16" x14ac:dyDescent="0.2">
      <c r="A336" s="500">
        <v>7</v>
      </c>
      <c r="B336" s="501" t="s">
        <v>732</v>
      </c>
      <c r="C336" s="539">
        <v>4408</v>
      </c>
      <c r="D336" s="538"/>
    </row>
    <row r="337" spans="1:4" ht="16" thickBot="1" x14ac:dyDescent="0.25">
      <c r="A337" s="527">
        <v>7</v>
      </c>
      <c r="B337" s="597" t="s">
        <v>519</v>
      </c>
      <c r="C337" s="529">
        <v>4408</v>
      </c>
      <c r="D337" s="499"/>
    </row>
    <row r="338" spans="1:4" ht="17" thickTop="1" x14ac:dyDescent="0.2">
      <c r="A338" s="545" t="s">
        <v>193</v>
      </c>
      <c r="B338" s="546" t="s">
        <v>916</v>
      </c>
      <c r="C338" s="547">
        <v>440810</v>
      </c>
      <c r="D338" s="538"/>
    </row>
    <row r="339" spans="1:4" ht="16" x14ac:dyDescent="0.2">
      <c r="A339" s="500" t="s">
        <v>193</v>
      </c>
      <c r="B339" s="501" t="s">
        <v>918</v>
      </c>
      <c r="C339" s="539" t="s">
        <v>955</v>
      </c>
      <c r="D339" s="499"/>
    </row>
    <row r="340" spans="1:4" ht="16" x14ac:dyDescent="0.2">
      <c r="A340" s="527" t="s">
        <v>193</v>
      </c>
      <c r="B340" s="528" t="s">
        <v>733</v>
      </c>
      <c r="C340" s="529" t="s">
        <v>955</v>
      </c>
      <c r="D340" s="499"/>
    </row>
    <row r="341" spans="1:4" ht="16" x14ac:dyDescent="0.2">
      <c r="A341" s="527" t="s">
        <v>193</v>
      </c>
      <c r="B341" s="528" t="s">
        <v>732</v>
      </c>
      <c r="C341" s="529" t="s">
        <v>955</v>
      </c>
      <c r="D341" s="499"/>
    </row>
    <row r="342" spans="1:4" ht="17" thickBot="1" x14ac:dyDescent="0.25">
      <c r="A342" s="527" t="s">
        <v>193</v>
      </c>
      <c r="B342" s="597" t="s">
        <v>519</v>
      </c>
      <c r="C342" s="529" t="s">
        <v>955</v>
      </c>
      <c r="D342" s="499"/>
    </row>
    <row r="343" spans="1:4" ht="17" thickTop="1" x14ac:dyDescent="0.2">
      <c r="A343" s="545" t="s">
        <v>202</v>
      </c>
      <c r="B343" s="546" t="s">
        <v>916</v>
      </c>
      <c r="C343" s="550">
        <v>440831</v>
      </c>
      <c r="D343" s="499"/>
    </row>
    <row r="344" spans="1:4" ht="16" x14ac:dyDescent="0.2">
      <c r="A344" s="531" t="s">
        <v>202</v>
      </c>
      <c r="B344" s="532" t="s">
        <v>916</v>
      </c>
      <c r="C344" s="551">
        <v>440839</v>
      </c>
      <c r="D344" s="499"/>
    </row>
    <row r="345" spans="1:4" ht="16" x14ac:dyDescent="0.2">
      <c r="A345" s="531" t="s">
        <v>202</v>
      </c>
      <c r="B345" s="532" t="s">
        <v>916</v>
      </c>
      <c r="C345" s="533">
        <v>440890</v>
      </c>
      <c r="D345" s="538"/>
    </row>
    <row r="346" spans="1:4" ht="16" x14ac:dyDescent="0.2">
      <c r="A346" s="500" t="s">
        <v>202</v>
      </c>
      <c r="B346" s="501" t="s">
        <v>918</v>
      </c>
      <c r="C346" s="539" t="s">
        <v>956</v>
      </c>
      <c r="D346" s="499"/>
    </row>
    <row r="347" spans="1:4" ht="16" x14ac:dyDescent="0.2">
      <c r="A347" s="500" t="s">
        <v>202</v>
      </c>
      <c r="B347" s="501" t="s">
        <v>918</v>
      </c>
      <c r="C347" s="539" t="s">
        <v>957</v>
      </c>
      <c r="D347" s="499"/>
    </row>
    <row r="348" spans="1:4" ht="16" x14ac:dyDescent="0.2">
      <c r="A348" s="500" t="s">
        <v>202</v>
      </c>
      <c r="B348" s="501" t="s">
        <v>918</v>
      </c>
      <c r="C348" s="539" t="s">
        <v>958</v>
      </c>
      <c r="D348" s="499"/>
    </row>
    <row r="349" spans="1:4" ht="16" x14ac:dyDescent="0.2">
      <c r="A349" s="500" t="s">
        <v>202</v>
      </c>
      <c r="B349" s="501" t="s">
        <v>733</v>
      </c>
      <c r="C349" s="539" t="s">
        <v>956</v>
      </c>
      <c r="D349" s="499"/>
    </row>
    <row r="350" spans="1:4" ht="16" x14ac:dyDescent="0.2">
      <c r="A350" s="500" t="s">
        <v>202</v>
      </c>
      <c r="B350" s="501" t="s">
        <v>733</v>
      </c>
      <c r="C350" s="539" t="s">
        <v>957</v>
      </c>
      <c r="D350" s="499"/>
    </row>
    <row r="351" spans="1:4" ht="16" x14ac:dyDescent="0.2">
      <c r="A351" s="527" t="s">
        <v>202</v>
      </c>
      <c r="B351" s="528" t="s">
        <v>733</v>
      </c>
      <c r="C351" s="529" t="s">
        <v>958</v>
      </c>
      <c r="D351" s="499"/>
    </row>
    <row r="352" spans="1:4" ht="16" x14ac:dyDescent="0.2">
      <c r="A352" s="527" t="s">
        <v>202</v>
      </c>
      <c r="B352" s="528" t="s">
        <v>732</v>
      </c>
      <c r="C352" s="529">
        <v>440831</v>
      </c>
      <c r="D352" s="499"/>
    </row>
    <row r="353" spans="1:4" ht="16" x14ac:dyDescent="0.2">
      <c r="A353" s="527" t="s">
        <v>202</v>
      </c>
      <c r="B353" s="528" t="s">
        <v>732</v>
      </c>
      <c r="C353" s="529">
        <v>440839</v>
      </c>
      <c r="D353" s="499"/>
    </row>
    <row r="354" spans="1:4" ht="16" x14ac:dyDescent="0.2">
      <c r="A354" s="531" t="s">
        <v>202</v>
      </c>
      <c r="B354" s="532" t="s">
        <v>732</v>
      </c>
      <c r="C354" s="533">
        <v>440890</v>
      </c>
      <c r="D354" s="538"/>
    </row>
    <row r="355" spans="1:4" ht="16" x14ac:dyDescent="0.2">
      <c r="A355" s="527" t="s">
        <v>202</v>
      </c>
      <c r="B355" s="528" t="s">
        <v>519</v>
      </c>
      <c r="C355" s="529">
        <v>440831</v>
      </c>
      <c r="D355" s="499"/>
    </row>
    <row r="356" spans="1:4" ht="16" x14ac:dyDescent="0.2">
      <c r="A356" s="527" t="s">
        <v>202</v>
      </c>
      <c r="B356" s="528" t="s">
        <v>519</v>
      </c>
      <c r="C356" s="529">
        <v>440839</v>
      </c>
      <c r="D356" s="499"/>
    </row>
    <row r="357" spans="1:4" ht="17" thickBot="1" x14ac:dyDescent="0.25">
      <c r="A357" s="527" t="s">
        <v>202</v>
      </c>
      <c r="B357" s="597" t="s">
        <v>519</v>
      </c>
      <c r="C357" s="529">
        <v>440890</v>
      </c>
      <c r="D357" s="499"/>
    </row>
    <row r="358" spans="1:4" ht="17" thickTop="1" x14ac:dyDescent="0.2">
      <c r="A358" s="545" t="s">
        <v>206</v>
      </c>
      <c r="B358" s="546" t="s">
        <v>916</v>
      </c>
      <c r="C358" s="550">
        <v>440831</v>
      </c>
      <c r="D358" s="499"/>
    </row>
    <row r="359" spans="1:4" ht="16" x14ac:dyDescent="0.2">
      <c r="A359" s="531" t="s">
        <v>206</v>
      </c>
      <c r="B359" s="532" t="s">
        <v>916</v>
      </c>
      <c r="C359" s="551">
        <v>440839</v>
      </c>
      <c r="D359" s="499"/>
    </row>
    <row r="360" spans="1:4" ht="16" x14ac:dyDescent="0.2">
      <c r="A360" s="531" t="s">
        <v>206</v>
      </c>
      <c r="B360" s="532" t="s">
        <v>916</v>
      </c>
      <c r="C360" s="540">
        <v>440890</v>
      </c>
      <c r="D360" s="521" t="s">
        <v>932</v>
      </c>
    </row>
    <row r="361" spans="1:4" ht="16" x14ac:dyDescent="0.2">
      <c r="A361" s="500" t="s">
        <v>206</v>
      </c>
      <c r="B361" s="501" t="s">
        <v>918</v>
      </c>
      <c r="C361" s="539" t="s">
        <v>956</v>
      </c>
      <c r="D361" s="499"/>
    </row>
    <row r="362" spans="1:4" ht="16" x14ac:dyDescent="0.2">
      <c r="A362" s="500" t="s">
        <v>206</v>
      </c>
      <c r="B362" s="501" t="s">
        <v>918</v>
      </c>
      <c r="C362" s="539" t="s">
        <v>957</v>
      </c>
      <c r="D362" s="499"/>
    </row>
    <row r="363" spans="1:4" ht="16" x14ac:dyDescent="0.2">
      <c r="A363" s="500" t="s">
        <v>206</v>
      </c>
      <c r="B363" s="501" t="s">
        <v>918</v>
      </c>
      <c r="C363" s="549" t="s">
        <v>958</v>
      </c>
      <c r="D363" s="521" t="s">
        <v>932</v>
      </c>
    </row>
    <row r="364" spans="1:4" ht="16" x14ac:dyDescent="0.2">
      <c r="A364" s="500" t="s">
        <v>206</v>
      </c>
      <c r="B364" s="501" t="s">
        <v>733</v>
      </c>
      <c r="C364" s="539" t="s">
        <v>956</v>
      </c>
      <c r="D364" s="499"/>
    </row>
    <row r="365" spans="1:4" ht="16" x14ac:dyDescent="0.2">
      <c r="A365" s="500" t="s">
        <v>206</v>
      </c>
      <c r="B365" s="501" t="s">
        <v>733</v>
      </c>
      <c r="C365" s="539" t="s">
        <v>957</v>
      </c>
      <c r="D365" s="499"/>
    </row>
    <row r="366" spans="1:4" ht="16" x14ac:dyDescent="0.2">
      <c r="A366" s="527" t="s">
        <v>206</v>
      </c>
      <c r="B366" s="528" t="s">
        <v>733</v>
      </c>
      <c r="C366" s="542" t="s">
        <v>958</v>
      </c>
      <c r="D366" s="504" t="s">
        <v>921</v>
      </c>
    </row>
    <row r="367" spans="1:4" ht="16" x14ac:dyDescent="0.2">
      <c r="A367" s="527" t="s">
        <v>206</v>
      </c>
      <c r="B367" s="528" t="s">
        <v>732</v>
      </c>
      <c r="C367" s="529">
        <v>440831</v>
      </c>
      <c r="D367" s="499"/>
    </row>
    <row r="368" spans="1:4" ht="16" x14ac:dyDescent="0.2">
      <c r="A368" s="527" t="s">
        <v>206</v>
      </c>
      <c r="B368" s="528" t="s">
        <v>732</v>
      </c>
      <c r="C368" s="529">
        <v>440839</v>
      </c>
      <c r="D368" s="499"/>
    </row>
    <row r="369" spans="1:4" ht="16" x14ac:dyDescent="0.2">
      <c r="A369" s="527" t="s">
        <v>206</v>
      </c>
      <c r="B369" s="528" t="s">
        <v>519</v>
      </c>
      <c r="C369" s="529">
        <v>440831</v>
      </c>
      <c r="D369" s="499"/>
    </row>
    <row r="370" spans="1:4" ht="17" thickBot="1" x14ac:dyDescent="0.25">
      <c r="A370" s="534" t="s">
        <v>206</v>
      </c>
      <c r="B370" s="1140" t="s">
        <v>519</v>
      </c>
      <c r="C370" s="536">
        <v>440839</v>
      </c>
      <c r="D370" s="499"/>
    </row>
    <row r="371" spans="1:4" ht="17" thickTop="1" x14ac:dyDescent="0.2">
      <c r="A371" s="531">
        <v>8</v>
      </c>
      <c r="B371" s="532" t="s">
        <v>916</v>
      </c>
      <c r="C371" s="551">
        <v>4410</v>
      </c>
      <c r="D371" s="538"/>
    </row>
    <row r="372" spans="1:4" ht="16" x14ac:dyDescent="0.2">
      <c r="A372" s="531">
        <v>8</v>
      </c>
      <c r="B372" s="532" t="s">
        <v>916</v>
      </c>
      <c r="C372" s="551">
        <v>4411</v>
      </c>
      <c r="D372" s="538"/>
    </row>
    <row r="373" spans="1:4" ht="16" x14ac:dyDescent="0.2">
      <c r="A373" s="500">
        <v>8</v>
      </c>
      <c r="B373" s="501" t="s">
        <v>916</v>
      </c>
      <c r="C373" s="495">
        <v>441213</v>
      </c>
      <c r="D373" s="538"/>
    </row>
    <row r="374" spans="1:4" ht="16" x14ac:dyDescent="0.2">
      <c r="A374" s="500">
        <v>8</v>
      </c>
      <c r="B374" s="501" t="s">
        <v>916</v>
      </c>
      <c r="C374" s="495">
        <v>441214</v>
      </c>
      <c r="D374" s="538"/>
    </row>
    <row r="375" spans="1:4" ht="16" x14ac:dyDescent="0.2">
      <c r="A375" s="500">
        <v>8</v>
      </c>
      <c r="B375" s="501" t="s">
        <v>916</v>
      </c>
      <c r="C375" s="495">
        <v>441219</v>
      </c>
      <c r="D375" s="538"/>
    </row>
    <row r="376" spans="1:4" ht="16" x14ac:dyDescent="0.2">
      <c r="A376" s="500">
        <v>8</v>
      </c>
      <c r="B376" s="501" t="s">
        <v>916</v>
      </c>
      <c r="C376" s="552" t="s">
        <v>959</v>
      </c>
      <c r="D376" s="521" t="s">
        <v>921</v>
      </c>
    </row>
    <row r="377" spans="1:4" ht="16" x14ac:dyDescent="0.2">
      <c r="A377" s="500">
        <v>8</v>
      </c>
      <c r="B377" s="501" t="s">
        <v>918</v>
      </c>
      <c r="C377" s="495" t="s">
        <v>960</v>
      </c>
      <c r="D377" s="538"/>
    </row>
    <row r="378" spans="1:4" ht="16" x14ac:dyDescent="0.2">
      <c r="A378" s="500">
        <v>8</v>
      </c>
      <c r="B378" s="501" t="s">
        <v>918</v>
      </c>
      <c r="C378" s="495">
        <v>4411</v>
      </c>
      <c r="D378" s="538"/>
    </row>
    <row r="379" spans="1:4" ht="16" x14ac:dyDescent="0.2">
      <c r="A379" s="500">
        <v>8</v>
      </c>
      <c r="B379" s="501" t="s">
        <v>918</v>
      </c>
      <c r="C379" s="495" t="s">
        <v>961</v>
      </c>
      <c r="D379" s="538"/>
    </row>
    <row r="380" spans="1:4" ht="16" x14ac:dyDescent="0.2">
      <c r="A380" s="500">
        <v>8</v>
      </c>
      <c r="B380" s="501" t="s">
        <v>918</v>
      </c>
      <c r="C380" s="495" t="s">
        <v>962</v>
      </c>
      <c r="D380" s="538"/>
    </row>
    <row r="381" spans="1:4" ht="16" x14ac:dyDescent="0.2">
      <c r="A381" s="500">
        <v>8</v>
      </c>
      <c r="B381" s="501" t="s">
        <v>918</v>
      </c>
      <c r="C381" s="495" t="s">
        <v>963</v>
      </c>
      <c r="D381" s="538"/>
    </row>
    <row r="382" spans="1:4" ht="16" x14ac:dyDescent="0.2">
      <c r="A382" s="500">
        <v>8</v>
      </c>
      <c r="B382" s="501" t="s">
        <v>918</v>
      </c>
      <c r="C382" s="495" t="s">
        <v>964</v>
      </c>
      <c r="D382" s="538"/>
    </row>
    <row r="383" spans="1:4" ht="16" x14ac:dyDescent="0.2">
      <c r="A383" s="500">
        <v>8</v>
      </c>
      <c r="B383" s="501" t="s">
        <v>918</v>
      </c>
      <c r="C383" s="495" t="s">
        <v>959</v>
      </c>
      <c r="D383" s="538"/>
    </row>
    <row r="384" spans="1:4" ht="16" x14ac:dyDescent="0.2">
      <c r="A384" s="500">
        <v>8</v>
      </c>
      <c r="B384" s="501" t="s">
        <v>733</v>
      </c>
      <c r="C384" s="495" t="s">
        <v>960</v>
      </c>
      <c r="D384" s="538"/>
    </row>
    <row r="385" spans="1:4" ht="16" x14ac:dyDescent="0.2">
      <c r="A385" s="500">
        <v>8</v>
      </c>
      <c r="B385" s="501" t="s">
        <v>733</v>
      </c>
      <c r="C385" s="495">
        <v>4411</v>
      </c>
      <c r="D385" s="538"/>
    </row>
    <row r="386" spans="1:4" ht="16" x14ac:dyDescent="0.2">
      <c r="A386" s="500">
        <v>8</v>
      </c>
      <c r="B386" s="501" t="s">
        <v>733</v>
      </c>
      <c r="C386" s="495" t="s">
        <v>961</v>
      </c>
      <c r="D386" s="538"/>
    </row>
    <row r="387" spans="1:4" ht="16" x14ac:dyDescent="0.2">
      <c r="A387" s="500">
        <v>8</v>
      </c>
      <c r="B387" s="501" t="s">
        <v>733</v>
      </c>
      <c r="C387" s="495" t="s">
        <v>962</v>
      </c>
      <c r="D387" s="538"/>
    </row>
    <row r="388" spans="1:4" ht="16" x14ac:dyDescent="0.2">
      <c r="A388" s="500">
        <v>8</v>
      </c>
      <c r="B388" s="501" t="s">
        <v>733</v>
      </c>
      <c r="C388" s="495" t="s">
        <v>963</v>
      </c>
      <c r="D388" s="538"/>
    </row>
    <row r="389" spans="1:4" ht="16" x14ac:dyDescent="0.2">
      <c r="A389" s="500">
        <v>8</v>
      </c>
      <c r="B389" s="501" t="s">
        <v>733</v>
      </c>
      <c r="C389" s="495" t="s">
        <v>964</v>
      </c>
      <c r="D389" s="538"/>
    </row>
    <row r="390" spans="1:4" ht="16" x14ac:dyDescent="0.2">
      <c r="A390" s="527">
        <v>8</v>
      </c>
      <c r="B390" s="528" t="s">
        <v>733</v>
      </c>
      <c r="C390" s="495" t="s">
        <v>959</v>
      </c>
      <c r="D390" s="538"/>
    </row>
    <row r="391" spans="1:4" ht="16" x14ac:dyDescent="0.2">
      <c r="A391" s="527">
        <v>8</v>
      </c>
      <c r="B391" s="528" t="s">
        <v>732</v>
      </c>
      <c r="C391" s="495">
        <v>4410</v>
      </c>
      <c r="D391" s="538"/>
    </row>
    <row r="392" spans="1:4" ht="16" x14ac:dyDescent="0.2">
      <c r="A392" s="527">
        <v>8</v>
      </c>
      <c r="B392" s="528" t="s">
        <v>732</v>
      </c>
      <c r="C392" s="495">
        <v>4411</v>
      </c>
      <c r="D392" s="538"/>
    </row>
    <row r="393" spans="1:4" ht="16" x14ac:dyDescent="0.2">
      <c r="A393" s="527">
        <v>8</v>
      </c>
      <c r="B393" s="528" t="s">
        <v>732</v>
      </c>
      <c r="C393" s="495">
        <v>441231</v>
      </c>
      <c r="D393" s="538"/>
    </row>
    <row r="394" spans="1:4" ht="16" x14ac:dyDescent="0.2">
      <c r="A394" s="527">
        <v>8</v>
      </c>
      <c r="B394" s="528" t="s">
        <v>732</v>
      </c>
      <c r="C394" s="495">
        <v>441233</v>
      </c>
      <c r="D394" s="538"/>
    </row>
    <row r="395" spans="1:4" ht="16" x14ac:dyDescent="0.2">
      <c r="A395" s="527">
        <v>8</v>
      </c>
      <c r="B395" s="528" t="s">
        <v>732</v>
      </c>
      <c r="C395" s="495">
        <v>441234</v>
      </c>
      <c r="D395" s="538"/>
    </row>
    <row r="396" spans="1:4" ht="16" x14ac:dyDescent="0.2">
      <c r="A396" s="527">
        <v>8</v>
      </c>
      <c r="B396" s="528" t="s">
        <v>732</v>
      </c>
      <c r="C396" s="495">
        <v>441239</v>
      </c>
      <c r="D396" s="538"/>
    </row>
    <row r="397" spans="1:4" ht="16" x14ac:dyDescent="0.2">
      <c r="A397" s="527">
        <v>8</v>
      </c>
      <c r="B397" s="528" t="s">
        <v>732</v>
      </c>
      <c r="C397" s="495">
        <v>441294</v>
      </c>
      <c r="D397" s="538"/>
    </row>
    <row r="398" spans="1:4" ht="16" x14ac:dyDescent="0.2">
      <c r="A398" s="527">
        <v>8</v>
      </c>
      <c r="B398" s="528" t="s">
        <v>732</v>
      </c>
      <c r="C398" s="495">
        <v>441299</v>
      </c>
      <c r="D398" s="538"/>
    </row>
    <row r="399" spans="1:4" ht="16" x14ac:dyDescent="0.2">
      <c r="A399" s="527">
        <v>8</v>
      </c>
      <c r="B399" s="528" t="s">
        <v>519</v>
      </c>
      <c r="C399" s="495">
        <v>4410</v>
      </c>
      <c r="D399" s="538"/>
    </row>
    <row r="400" spans="1:4" ht="16" x14ac:dyDescent="0.2">
      <c r="A400" s="527">
        <v>8</v>
      </c>
      <c r="B400" s="528" t="s">
        <v>519</v>
      </c>
      <c r="C400" s="495">
        <v>4411</v>
      </c>
      <c r="D400" s="538"/>
    </row>
    <row r="401" spans="1:4" ht="16" x14ac:dyDescent="0.2">
      <c r="A401" s="527">
        <v>8</v>
      </c>
      <c r="B401" s="528" t="s">
        <v>519</v>
      </c>
      <c r="C401" s="495">
        <v>441231</v>
      </c>
      <c r="D401" s="538"/>
    </row>
    <row r="402" spans="1:4" ht="16" x14ac:dyDescent="0.2">
      <c r="A402" s="527">
        <v>8</v>
      </c>
      <c r="B402" s="528" t="s">
        <v>519</v>
      </c>
      <c r="C402" s="495">
        <v>441233</v>
      </c>
      <c r="D402" s="538"/>
    </row>
    <row r="403" spans="1:4" ht="16" x14ac:dyDescent="0.2">
      <c r="A403" s="527">
        <v>8</v>
      </c>
      <c r="B403" s="528" t="s">
        <v>519</v>
      </c>
      <c r="C403" s="495">
        <v>441234</v>
      </c>
      <c r="D403" s="538"/>
    </row>
    <row r="404" spans="1:4" ht="16" x14ac:dyDescent="0.2">
      <c r="A404" s="527">
        <v>8</v>
      </c>
      <c r="B404" s="528" t="s">
        <v>519</v>
      </c>
      <c r="C404" s="495">
        <v>441239</v>
      </c>
      <c r="D404" s="538"/>
    </row>
    <row r="405" spans="1:4" ht="16" x14ac:dyDescent="0.2">
      <c r="A405" s="527">
        <v>8</v>
      </c>
      <c r="B405" s="528" t="s">
        <v>519</v>
      </c>
      <c r="C405" s="495">
        <v>441241</v>
      </c>
      <c r="D405" s="538"/>
    </row>
    <row r="406" spans="1:4" ht="16" x14ac:dyDescent="0.2">
      <c r="A406" s="527">
        <v>8</v>
      </c>
      <c r="B406" s="528" t="s">
        <v>519</v>
      </c>
      <c r="C406" s="495">
        <v>441242</v>
      </c>
      <c r="D406" s="538"/>
    </row>
    <row r="407" spans="1:4" ht="16" x14ac:dyDescent="0.2">
      <c r="A407" s="527">
        <v>8</v>
      </c>
      <c r="B407" s="528" t="s">
        <v>519</v>
      </c>
      <c r="C407" s="495">
        <v>441249</v>
      </c>
      <c r="D407" s="538"/>
    </row>
    <row r="408" spans="1:4" ht="16" x14ac:dyDescent="0.2">
      <c r="A408" s="527">
        <v>8</v>
      </c>
      <c r="B408" s="528" t="s">
        <v>519</v>
      </c>
      <c r="C408" s="495">
        <v>441251</v>
      </c>
      <c r="D408" s="538"/>
    </row>
    <row r="409" spans="1:4" ht="16" x14ac:dyDescent="0.2">
      <c r="A409" s="527">
        <v>8</v>
      </c>
      <c r="B409" s="528" t="s">
        <v>519</v>
      </c>
      <c r="C409" s="495">
        <v>441252</v>
      </c>
      <c r="D409" s="538"/>
    </row>
    <row r="410" spans="1:4" ht="16" x14ac:dyDescent="0.2">
      <c r="A410" s="527">
        <v>8</v>
      </c>
      <c r="B410" s="528" t="s">
        <v>519</v>
      </c>
      <c r="C410" s="495">
        <v>441259</v>
      </c>
      <c r="D410" s="538"/>
    </row>
    <row r="411" spans="1:4" ht="16" x14ac:dyDescent="0.2">
      <c r="A411" s="527">
        <v>8</v>
      </c>
      <c r="B411" s="528" t="s">
        <v>519</v>
      </c>
      <c r="C411" s="495">
        <v>441291</v>
      </c>
      <c r="D411" s="538"/>
    </row>
    <row r="412" spans="1:4" ht="16" x14ac:dyDescent="0.2">
      <c r="A412" s="527">
        <v>8</v>
      </c>
      <c r="B412" s="528" t="s">
        <v>519</v>
      </c>
      <c r="C412" s="495">
        <v>441292</v>
      </c>
      <c r="D412" s="538"/>
    </row>
    <row r="413" spans="1:4" ht="16" thickBot="1" x14ac:dyDescent="0.25">
      <c r="A413" s="527">
        <v>8</v>
      </c>
      <c r="B413" s="597" t="s">
        <v>519</v>
      </c>
      <c r="C413" s="529">
        <v>441299</v>
      </c>
      <c r="D413" s="499"/>
    </row>
    <row r="414" spans="1:4" ht="17" thickTop="1" x14ac:dyDescent="0.2">
      <c r="A414" s="545">
        <v>8.1</v>
      </c>
      <c r="B414" s="546" t="s">
        <v>916</v>
      </c>
      <c r="C414" s="547">
        <v>441213</v>
      </c>
      <c r="D414" s="538"/>
    </row>
    <row r="415" spans="1:4" ht="16" x14ac:dyDescent="0.2">
      <c r="A415" s="531">
        <v>8.1</v>
      </c>
      <c r="B415" s="532" t="s">
        <v>916</v>
      </c>
      <c r="C415" s="506">
        <v>441214</v>
      </c>
      <c r="D415" s="538"/>
    </row>
    <row r="416" spans="1:4" ht="16" x14ac:dyDescent="0.2">
      <c r="A416" s="531">
        <v>8.1</v>
      </c>
      <c r="B416" s="532" t="s">
        <v>916</v>
      </c>
      <c r="C416" s="506">
        <v>441219</v>
      </c>
      <c r="D416" s="538"/>
    </row>
    <row r="417" spans="1:4" ht="16" x14ac:dyDescent="0.2">
      <c r="A417" s="531">
        <v>8.1</v>
      </c>
      <c r="B417" s="532" t="s">
        <v>916</v>
      </c>
      <c r="C417" s="510">
        <v>441299</v>
      </c>
      <c r="D417" s="521" t="s">
        <v>921</v>
      </c>
    </row>
    <row r="418" spans="1:4" ht="16" x14ac:dyDescent="0.2">
      <c r="A418" s="497">
        <v>8.1</v>
      </c>
      <c r="B418" s="498" t="s">
        <v>918</v>
      </c>
      <c r="C418" s="526" t="s">
        <v>961</v>
      </c>
      <c r="D418" s="538"/>
    </row>
    <row r="419" spans="1:4" ht="16" x14ac:dyDescent="0.2">
      <c r="A419" s="500">
        <v>8.1</v>
      </c>
      <c r="B419" s="501" t="s">
        <v>918</v>
      </c>
      <c r="C419" s="539" t="s">
        <v>962</v>
      </c>
      <c r="D419" s="538"/>
    </row>
    <row r="420" spans="1:4" ht="16" x14ac:dyDescent="0.2">
      <c r="A420" s="500">
        <v>8.1</v>
      </c>
      <c r="B420" s="501" t="s">
        <v>918</v>
      </c>
      <c r="C420" s="539" t="s">
        <v>963</v>
      </c>
      <c r="D420" s="538"/>
    </row>
    <row r="421" spans="1:4" ht="16" x14ac:dyDescent="0.2">
      <c r="A421" s="500">
        <v>8.1</v>
      </c>
      <c r="B421" s="501" t="s">
        <v>918</v>
      </c>
      <c r="C421" s="539" t="s">
        <v>964</v>
      </c>
      <c r="D421" s="538"/>
    </row>
    <row r="422" spans="1:4" ht="16" x14ac:dyDescent="0.2">
      <c r="A422" s="500">
        <v>8.1</v>
      </c>
      <c r="B422" s="501" t="s">
        <v>918</v>
      </c>
      <c r="C422" s="539" t="s">
        <v>959</v>
      </c>
      <c r="D422" s="538"/>
    </row>
    <row r="423" spans="1:4" ht="16" x14ac:dyDescent="0.2">
      <c r="A423" s="531">
        <v>8.1</v>
      </c>
      <c r="B423" s="532" t="s">
        <v>733</v>
      </c>
      <c r="C423" s="533">
        <v>441231</v>
      </c>
      <c r="D423" s="538"/>
    </row>
    <row r="424" spans="1:4" ht="16" x14ac:dyDescent="0.2">
      <c r="A424" s="531">
        <v>8.1</v>
      </c>
      <c r="B424" s="532" t="s">
        <v>733</v>
      </c>
      <c r="C424" s="533">
        <v>441232</v>
      </c>
      <c r="D424" s="538"/>
    </row>
    <row r="425" spans="1:4" ht="16" x14ac:dyDescent="0.2">
      <c r="A425" s="531">
        <v>8.1</v>
      </c>
      <c r="B425" s="532" t="s">
        <v>733</v>
      </c>
      <c r="C425" s="533">
        <v>441239</v>
      </c>
      <c r="D425" s="538"/>
    </row>
    <row r="426" spans="1:4" ht="16" x14ac:dyDescent="0.2">
      <c r="A426" s="531">
        <v>8.1</v>
      </c>
      <c r="B426" s="532" t="s">
        <v>733</v>
      </c>
      <c r="C426" s="533">
        <v>441294</v>
      </c>
      <c r="D426" s="538"/>
    </row>
    <row r="427" spans="1:4" ht="16" x14ac:dyDescent="0.2">
      <c r="A427" s="531">
        <v>8.1</v>
      </c>
      <c r="B427" s="532" t="s">
        <v>733</v>
      </c>
      <c r="C427" s="533">
        <v>441299</v>
      </c>
      <c r="D427" s="538"/>
    </row>
    <row r="428" spans="1:4" ht="16" x14ac:dyDescent="0.2">
      <c r="A428" s="531">
        <v>8.1</v>
      </c>
      <c r="B428" s="532" t="s">
        <v>732</v>
      </c>
      <c r="C428" s="533">
        <v>441231</v>
      </c>
      <c r="D428" s="538"/>
    </row>
    <row r="429" spans="1:4" ht="16" x14ac:dyDescent="0.2">
      <c r="A429" s="531">
        <v>8.1</v>
      </c>
      <c r="B429" s="532" t="s">
        <v>732</v>
      </c>
      <c r="C429" s="533">
        <v>441233</v>
      </c>
      <c r="D429" s="538"/>
    </row>
    <row r="430" spans="1:4" ht="16" x14ac:dyDescent="0.2">
      <c r="A430" s="531">
        <v>8.1</v>
      </c>
      <c r="B430" s="532" t="s">
        <v>732</v>
      </c>
      <c r="C430" s="533">
        <v>441234</v>
      </c>
      <c r="D430" s="538"/>
    </row>
    <row r="431" spans="1:4" ht="16" x14ac:dyDescent="0.2">
      <c r="A431" s="531">
        <v>8.1</v>
      </c>
      <c r="B431" s="532" t="s">
        <v>732</v>
      </c>
      <c r="C431" s="533">
        <v>441239</v>
      </c>
      <c r="D431" s="538"/>
    </row>
    <row r="432" spans="1:4" ht="16" x14ac:dyDescent="0.2">
      <c r="A432" s="531">
        <v>8.1</v>
      </c>
      <c r="B432" s="532" t="s">
        <v>732</v>
      </c>
      <c r="C432" s="533">
        <v>441294</v>
      </c>
      <c r="D432" s="538"/>
    </row>
    <row r="433" spans="1:4" ht="16" x14ac:dyDescent="0.2">
      <c r="A433" s="531">
        <v>8.1</v>
      </c>
      <c r="B433" s="532" t="s">
        <v>732</v>
      </c>
      <c r="C433" s="538">
        <v>441299</v>
      </c>
      <c r="D433" s="538"/>
    </row>
    <row r="434" spans="1:4" ht="16" x14ac:dyDescent="0.2">
      <c r="A434" s="531">
        <v>8.1</v>
      </c>
      <c r="B434" s="532" t="s">
        <v>519</v>
      </c>
      <c r="C434" s="533">
        <v>441231</v>
      </c>
      <c r="D434" s="538"/>
    </row>
    <row r="435" spans="1:4" ht="16" x14ac:dyDescent="0.2">
      <c r="A435" s="531">
        <v>8.1</v>
      </c>
      <c r="B435" s="532" t="s">
        <v>519</v>
      </c>
      <c r="C435" s="533">
        <v>441233</v>
      </c>
      <c r="D435" s="538"/>
    </row>
    <row r="436" spans="1:4" ht="16" x14ac:dyDescent="0.2">
      <c r="A436" s="531">
        <v>8.1</v>
      </c>
      <c r="B436" s="532" t="s">
        <v>519</v>
      </c>
      <c r="C436" s="533">
        <v>441234</v>
      </c>
      <c r="D436" s="538"/>
    </row>
    <row r="437" spans="1:4" ht="16" x14ac:dyDescent="0.2">
      <c r="A437" s="531">
        <v>8.1</v>
      </c>
      <c r="B437" s="532" t="s">
        <v>519</v>
      </c>
      <c r="C437" s="533">
        <v>441239</v>
      </c>
      <c r="D437" s="538"/>
    </row>
    <row r="438" spans="1:4" ht="16" x14ac:dyDescent="0.2">
      <c r="A438" s="531">
        <v>8.1</v>
      </c>
      <c r="B438" s="532" t="s">
        <v>519</v>
      </c>
      <c r="C438" s="533">
        <v>441241</v>
      </c>
      <c r="D438" s="538"/>
    </row>
    <row r="439" spans="1:4" ht="16" x14ac:dyDescent="0.2">
      <c r="A439" s="531">
        <v>8.1</v>
      </c>
      <c r="B439" s="532" t="s">
        <v>519</v>
      </c>
      <c r="C439" s="533">
        <v>441242</v>
      </c>
      <c r="D439" s="538"/>
    </row>
    <row r="440" spans="1:4" ht="16" x14ac:dyDescent="0.2">
      <c r="A440" s="531">
        <v>8.1</v>
      </c>
      <c r="B440" s="532" t="s">
        <v>519</v>
      </c>
      <c r="C440" s="533">
        <v>441249</v>
      </c>
      <c r="D440" s="538"/>
    </row>
    <row r="441" spans="1:4" ht="16" x14ac:dyDescent="0.2">
      <c r="A441" s="531">
        <v>8.1</v>
      </c>
      <c r="B441" s="532" t="s">
        <v>519</v>
      </c>
      <c r="C441" s="533">
        <v>441251</v>
      </c>
      <c r="D441" s="538"/>
    </row>
    <row r="442" spans="1:4" ht="16" x14ac:dyDescent="0.2">
      <c r="A442" s="531">
        <v>8.1</v>
      </c>
      <c r="B442" s="532" t="s">
        <v>519</v>
      </c>
      <c r="C442" s="533">
        <v>441252</v>
      </c>
      <c r="D442" s="538"/>
    </row>
    <row r="443" spans="1:4" ht="16" x14ac:dyDescent="0.2">
      <c r="A443" s="531">
        <v>8.1</v>
      </c>
      <c r="B443" s="532" t="s">
        <v>519</v>
      </c>
      <c r="C443" s="533">
        <v>441259</v>
      </c>
      <c r="D443" s="538"/>
    </row>
    <row r="444" spans="1:4" ht="16" x14ac:dyDescent="0.2">
      <c r="A444" s="531">
        <v>8.1</v>
      </c>
      <c r="B444" s="532" t="s">
        <v>519</v>
      </c>
      <c r="C444" s="533">
        <v>441291</v>
      </c>
      <c r="D444" s="538"/>
    </row>
    <row r="445" spans="1:4" ht="16" x14ac:dyDescent="0.2">
      <c r="A445" s="531">
        <v>8.1</v>
      </c>
      <c r="B445" s="532" t="s">
        <v>519</v>
      </c>
      <c r="C445" s="533">
        <v>441292</v>
      </c>
      <c r="D445" s="538"/>
    </row>
    <row r="446" spans="1:4" ht="16" thickBot="1" x14ac:dyDescent="0.25">
      <c r="A446" s="527">
        <v>8.1</v>
      </c>
      <c r="B446" s="597" t="s">
        <v>519</v>
      </c>
      <c r="C446" s="529">
        <v>441299</v>
      </c>
      <c r="D446" s="499"/>
    </row>
    <row r="447" spans="1:4" ht="17" thickTop="1" x14ac:dyDescent="0.2">
      <c r="A447" s="545" t="s">
        <v>411</v>
      </c>
      <c r="B447" s="546" t="s">
        <v>916</v>
      </c>
      <c r="C447" s="547">
        <v>441219</v>
      </c>
      <c r="D447" s="538"/>
    </row>
    <row r="448" spans="1:4" ht="16" x14ac:dyDescent="0.2">
      <c r="A448" s="531" t="s">
        <v>411</v>
      </c>
      <c r="B448" s="532" t="s">
        <v>916</v>
      </c>
      <c r="C448" s="540">
        <v>441299</v>
      </c>
      <c r="D448" s="521" t="s">
        <v>932</v>
      </c>
    </row>
    <row r="449" spans="1:4" ht="16" x14ac:dyDescent="0.2">
      <c r="A449" s="500" t="s">
        <v>411</v>
      </c>
      <c r="B449" s="501" t="s">
        <v>918</v>
      </c>
      <c r="C449" s="539" t="s">
        <v>963</v>
      </c>
      <c r="D449" s="499"/>
    </row>
    <row r="450" spans="1:4" ht="16" x14ac:dyDescent="0.2">
      <c r="A450" s="531" t="s">
        <v>411</v>
      </c>
      <c r="B450" s="532" t="s">
        <v>918</v>
      </c>
      <c r="C450" s="540">
        <v>441294</v>
      </c>
      <c r="D450" s="521" t="s">
        <v>932</v>
      </c>
    </row>
    <row r="451" spans="1:4" ht="16" x14ac:dyDescent="0.2">
      <c r="A451" s="531" t="s">
        <v>411</v>
      </c>
      <c r="B451" s="532" t="s">
        <v>918</v>
      </c>
      <c r="C451" s="540">
        <v>441299</v>
      </c>
      <c r="D451" s="521" t="s">
        <v>932</v>
      </c>
    </row>
    <row r="452" spans="1:4" ht="16" x14ac:dyDescent="0.2">
      <c r="A452" s="502" t="s">
        <v>411</v>
      </c>
      <c r="B452" s="503" t="s">
        <v>733</v>
      </c>
      <c r="C452" s="506" t="s">
        <v>963</v>
      </c>
      <c r="D452" s="499"/>
    </row>
    <row r="453" spans="1:4" ht="16" x14ac:dyDescent="0.2">
      <c r="A453" s="502" t="s">
        <v>411</v>
      </c>
      <c r="B453" s="503" t="s">
        <v>733</v>
      </c>
      <c r="C453" s="510">
        <v>441294</v>
      </c>
      <c r="D453" s="521" t="s">
        <v>932</v>
      </c>
    </row>
    <row r="454" spans="1:4" ht="16" x14ac:dyDescent="0.2">
      <c r="A454" s="502" t="s">
        <v>411</v>
      </c>
      <c r="B454" s="503" t="s">
        <v>733</v>
      </c>
      <c r="C454" s="510">
        <v>441299</v>
      </c>
      <c r="D454" s="521" t="s">
        <v>921</v>
      </c>
    </row>
    <row r="455" spans="1:4" ht="16" x14ac:dyDescent="0.2">
      <c r="A455" s="502" t="s">
        <v>411</v>
      </c>
      <c r="B455" s="503" t="s">
        <v>732</v>
      </c>
      <c r="C455" s="506">
        <v>441239</v>
      </c>
      <c r="D455" s="538"/>
    </row>
    <row r="456" spans="1:4" ht="16" x14ac:dyDescent="0.2">
      <c r="A456" s="502" t="s">
        <v>411</v>
      </c>
      <c r="B456" s="503" t="s">
        <v>732</v>
      </c>
      <c r="C456" s="510">
        <v>441294</v>
      </c>
      <c r="D456" s="521" t="s">
        <v>932</v>
      </c>
    </row>
    <row r="457" spans="1:4" ht="16" x14ac:dyDescent="0.2">
      <c r="A457" s="502" t="s">
        <v>411</v>
      </c>
      <c r="B457" s="503" t="s">
        <v>732</v>
      </c>
      <c r="C457" s="510">
        <v>441299</v>
      </c>
      <c r="D457" s="521" t="s">
        <v>932</v>
      </c>
    </row>
    <row r="458" spans="1:4" ht="16" x14ac:dyDescent="0.2">
      <c r="A458" s="502" t="s">
        <v>411</v>
      </c>
      <c r="B458" s="597" t="s">
        <v>519</v>
      </c>
      <c r="C458" s="533">
        <v>441239</v>
      </c>
      <c r="D458" s="499"/>
    </row>
    <row r="459" spans="1:4" ht="16" x14ac:dyDescent="0.2">
      <c r="A459" s="502" t="s">
        <v>411</v>
      </c>
      <c r="B459" s="597" t="s">
        <v>519</v>
      </c>
      <c r="C459" s="533">
        <v>441249</v>
      </c>
      <c r="D459" s="499"/>
    </row>
    <row r="460" spans="1:4" ht="16" x14ac:dyDescent="0.2">
      <c r="A460" s="502" t="s">
        <v>411</v>
      </c>
      <c r="B460" s="597" t="s">
        <v>519</v>
      </c>
      <c r="C460" s="533">
        <v>441259</v>
      </c>
      <c r="D460" s="499"/>
    </row>
    <row r="461" spans="1:4" ht="17" thickBot="1" x14ac:dyDescent="0.25">
      <c r="A461" s="527" t="s">
        <v>411</v>
      </c>
      <c r="B461" s="597" t="s">
        <v>519</v>
      </c>
      <c r="C461" s="529">
        <v>441299</v>
      </c>
      <c r="D461" s="499"/>
    </row>
    <row r="462" spans="1:4" ht="17" thickTop="1" x14ac:dyDescent="0.2">
      <c r="A462" s="515" t="s">
        <v>215</v>
      </c>
      <c r="B462" s="516" t="s">
        <v>916</v>
      </c>
      <c r="C462" s="555">
        <v>441213</v>
      </c>
      <c r="D462" s="538"/>
    </row>
    <row r="463" spans="1:4" ht="16" x14ac:dyDescent="0.2">
      <c r="A463" s="502" t="s">
        <v>215</v>
      </c>
      <c r="B463" s="503" t="s">
        <v>916</v>
      </c>
      <c r="C463" s="506">
        <v>441214</v>
      </c>
      <c r="D463" s="538"/>
    </row>
    <row r="464" spans="1:4" ht="16" x14ac:dyDescent="0.2">
      <c r="A464" s="502" t="s">
        <v>215</v>
      </c>
      <c r="B464" s="503" t="s">
        <v>916</v>
      </c>
      <c r="C464" s="510">
        <v>441299</v>
      </c>
      <c r="D464" s="521" t="s">
        <v>921</v>
      </c>
    </row>
    <row r="465" spans="1:4" ht="16" x14ac:dyDescent="0.2">
      <c r="A465" s="497" t="s">
        <v>215</v>
      </c>
      <c r="B465" s="498" t="s">
        <v>918</v>
      </c>
      <c r="C465" s="526" t="s">
        <v>961</v>
      </c>
      <c r="D465" s="499"/>
    </row>
    <row r="466" spans="1:4" ht="16" x14ac:dyDescent="0.2">
      <c r="A466" s="500" t="s">
        <v>215</v>
      </c>
      <c r="B466" s="501" t="s">
        <v>918</v>
      </c>
      <c r="C466" s="539" t="s">
        <v>962</v>
      </c>
      <c r="D466" s="499"/>
    </row>
    <row r="467" spans="1:4" ht="16" x14ac:dyDescent="0.2">
      <c r="A467" s="500" t="s">
        <v>215</v>
      </c>
      <c r="B467" s="501" t="s">
        <v>918</v>
      </c>
      <c r="C467" s="549" t="s">
        <v>964</v>
      </c>
      <c r="D467" s="504" t="s">
        <v>932</v>
      </c>
    </row>
    <row r="468" spans="1:4" ht="16" x14ac:dyDescent="0.2">
      <c r="A468" s="500" t="s">
        <v>215</v>
      </c>
      <c r="B468" s="501" t="s">
        <v>918</v>
      </c>
      <c r="C468" s="549" t="s">
        <v>959</v>
      </c>
      <c r="D468" s="504" t="s">
        <v>932</v>
      </c>
    </row>
    <row r="469" spans="1:4" ht="16" x14ac:dyDescent="0.2">
      <c r="A469" s="500" t="s">
        <v>215</v>
      </c>
      <c r="B469" s="501" t="s">
        <v>733</v>
      </c>
      <c r="C469" s="539" t="s">
        <v>961</v>
      </c>
      <c r="D469" s="499"/>
    </row>
    <row r="470" spans="1:4" ht="16" x14ac:dyDescent="0.2">
      <c r="A470" s="500" t="s">
        <v>215</v>
      </c>
      <c r="B470" s="501" t="s">
        <v>733</v>
      </c>
      <c r="C470" s="539" t="s">
        <v>962</v>
      </c>
      <c r="D470" s="499"/>
    </row>
    <row r="471" spans="1:4" ht="16" x14ac:dyDescent="0.2">
      <c r="A471" s="500" t="s">
        <v>215</v>
      </c>
      <c r="B471" s="501" t="s">
        <v>733</v>
      </c>
      <c r="C471" s="549" t="s">
        <v>964</v>
      </c>
      <c r="D471" s="504" t="s">
        <v>932</v>
      </c>
    </row>
    <row r="472" spans="1:4" ht="16" x14ac:dyDescent="0.2">
      <c r="A472" s="527" t="s">
        <v>215</v>
      </c>
      <c r="B472" s="528" t="s">
        <v>733</v>
      </c>
      <c r="C472" s="542" t="s">
        <v>959</v>
      </c>
      <c r="D472" s="504" t="s">
        <v>932</v>
      </c>
    </row>
    <row r="473" spans="1:4" ht="16" x14ac:dyDescent="0.2">
      <c r="A473" s="527" t="s">
        <v>215</v>
      </c>
      <c r="B473" s="528" t="s">
        <v>732</v>
      </c>
      <c r="C473" s="529">
        <v>441231</v>
      </c>
      <c r="D473" s="499"/>
    </row>
    <row r="474" spans="1:4" ht="16" x14ac:dyDescent="0.2">
      <c r="A474" s="527" t="s">
        <v>215</v>
      </c>
      <c r="B474" s="528" t="s">
        <v>732</v>
      </c>
      <c r="C474" s="529">
        <v>441233</v>
      </c>
      <c r="D474" s="499"/>
    </row>
    <row r="475" spans="1:4" ht="16" x14ac:dyDescent="0.2">
      <c r="A475" s="527" t="s">
        <v>215</v>
      </c>
      <c r="B475" s="528" t="s">
        <v>732</v>
      </c>
      <c r="C475" s="529">
        <v>441234</v>
      </c>
      <c r="D475" s="499"/>
    </row>
    <row r="476" spans="1:4" ht="16" x14ac:dyDescent="0.2">
      <c r="A476" s="527" t="s">
        <v>215</v>
      </c>
      <c r="B476" s="528" t="s">
        <v>732</v>
      </c>
      <c r="C476" s="542">
        <v>441294</v>
      </c>
      <c r="D476" s="504" t="s">
        <v>932</v>
      </c>
    </row>
    <row r="477" spans="1:4" ht="16" x14ac:dyDescent="0.2">
      <c r="A477" s="527" t="s">
        <v>215</v>
      </c>
      <c r="B477" s="528" t="s">
        <v>732</v>
      </c>
      <c r="C477" s="542">
        <v>441299</v>
      </c>
      <c r="D477" s="504" t="s">
        <v>932</v>
      </c>
    </row>
    <row r="478" spans="1:4" ht="16" x14ac:dyDescent="0.2">
      <c r="A478" s="527" t="s">
        <v>215</v>
      </c>
      <c r="B478" s="597" t="s">
        <v>519</v>
      </c>
      <c r="C478" s="529">
        <v>441233</v>
      </c>
      <c r="D478" s="499"/>
    </row>
    <row r="479" spans="1:4" ht="16" x14ac:dyDescent="0.2">
      <c r="A479" s="527" t="s">
        <v>215</v>
      </c>
      <c r="B479" s="597" t="s">
        <v>519</v>
      </c>
      <c r="C479" s="529">
        <v>441234</v>
      </c>
      <c r="D479" s="499"/>
    </row>
    <row r="480" spans="1:4" ht="16" x14ac:dyDescent="0.2">
      <c r="A480" s="527" t="s">
        <v>215</v>
      </c>
      <c r="B480" s="597" t="s">
        <v>519</v>
      </c>
      <c r="C480" s="529">
        <v>441242</v>
      </c>
      <c r="D480" s="499"/>
    </row>
    <row r="481" spans="1:4" ht="16" x14ac:dyDescent="0.2">
      <c r="A481" s="527" t="s">
        <v>215</v>
      </c>
      <c r="B481" s="597" t="s">
        <v>519</v>
      </c>
      <c r="C481" s="529">
        <v>441252</v>
      </c>
      <c r="D481" s="499"/>
    </row>
    <row r="482" spans="1:4" ht="17" thickBot="1" x14ac:dyDescent="0.25">
      <c r="A482" s="527" t="s">
        <v>215</v>
      </c>
      <c r="B482" s="597" t="s">
        <v>519</v>
      </c>
      <c r="C482" s="529">
        <v>441292</v>
      </c>
      <c r="D482" s="499"/>
    </row>
    <row r="483" spans="1:4" ht="17" thickTop="1" x14ac:dyDescent="0.2">
      <c r="A483" s="545" t="s">
        <v>218</v>
      </c>
      <c r="B483" s="546" t="s">
        <v>916</v>
      </c>
      <c r="C483" s="547">
        <v>441213</v>
      </c>
      <c r="D483" s="499"/>
    </row>
    <row r="484" spans="1:4" ht="16" x14ac:dyDescent="0.2">
      <c r="A484" s="531" t="s">
        <v>218</v>
      </c>
      <c r="B484" s="532" t="s">
        <v>916</v>
      </c>
      <c r="C484" s="540">
        <v>441214</v>
      </c>
      <c r="D484" s="504" t="s">
        <v>932</v>
      </c>
    </row>
    <row r="485" spans="1:4" ht="16" x14ac:dyDescent="0.2">
      <c r="A485" s="531" t="s">
        <v>218</v>
      </c>
      <c r="B485" s="532" t="s">
        <v>916</v>
      </c>
      <c r="C485" s="510">
        <v>441299</v>
      </c>
      <c r="D485" s="504" t="s">
        <v>932</v>
      </c>
    </row>
    <row r="486" spans="1:4" ht="16" x14ac:dyDescent="0.2">
      <c r="A486" s="497" t="s">
        <v>218</v>
      </c>
      <c r="B486" s="498" t="s">
        <v>918</v>
      </c>
      <c r="C486" s="526" t="s">
        <v>961</v>
      </c>
      <c r="D486" s="499"/>
    </row>
    <row r="487" spans="1:4" ht="16" x14ac:dyDescent="0.2">
      <c r="A487" s="500" t="s">
        <v>218</v>
      </c>
      <c r="B487" s="501" t="s">
        <v>918</v>
      </c>
      <c r="C487" s="549" t="s">
        <v>962</v>
      </c>
      <c r="D487" s="504" t="s">
        <v>932</v>
      </c>
    </row>
    <row r="488" spans="1:4" ht="16" x14ac:dyDescent="0.2">
      <c r="A488" s="500" t="s">
        <v>218</v>
      </c>
      <c r="B488" s="501" t="s">
        <v>918</v>
      </c>
      <c r="C488" s="549" t="s">
        <v>964</v>
      </c>
      <c r="D488" s="521" t="s">
        <v>932</v>
      </c>
    </row>
    <row r="489" spans="1:4" ht="16" x14ac:dyDescent="0.2">
      <c r="A489" s="500" t="s">
        <v>218</v>
      </c>
      <c r="B489" s="501" t="s">
        <v>918</v>
      </c>
      <c r="C489" s="549" t="s">
        <v>959</v>
      </c>
      <c r="D489" s="521" t="s">
        <v>932</v>
      </c>
    </row>
    <row r="490" spans="1:4" ht="16" x14ac:dyDescent="0.2">
      <c r="A490" s="500" t="s">
        <v>218</v>
      </c>
      <c r="B490" s="501" t="s">
        <v>733</v>
      </c>
      <c r="C490" s="539" t="s">
        <v>961</v>
      </c>
      <c r="D490" s="499"/>
    </row>
    <row r="491" spans="1:4" ht="16" x14ac:dyDescent="0.2">
      <c r="A491" s="500" t="s">
        <v>218</v>
      </c>
      <c r="B491" s="501" t="s">
        <v>733</v>
      </c>
      <c r="C491" s="549" t="s">
        <v>962</v>
      </c>
      <c r="D491" s="521" t="s">
        <v>932</v>
      </c>
    </row>
    <row r="492" spans="1:4" ht="16" x14ac:dyDescent="0.2">
      <c r="A492" s="500" t="s">
        <v>218</v>
      </c>
      <c r="B492" s="501" t="s">
        <v>733</v>
      </c>
      <c r="C492" s="549" t="s">
        <v>964</v>
      </c>
      <c r="D492" s="521" t="s">
        <v>932</v>
      </c>
    </row>
    <row r="493" spans="1:4" ht="16" x14ac:dyDescent="0.2">
      <c r="A493" s="527" t="s">
        <v>218</v>
      </c>
      <c r="B493" s="528" t="s">
        <v>733</v>
      </c>
      <c r="C493" s="542" t="s">
        <v>959</v>
      </c>
      <c r="D493" s="521" t="s">
        <v>921</v>
      </c>
    </row>
    <row r="494" spans="1:4" ht="16" x14ac:dyDescent="0.2">
      <c r="A494" s="527" t="s">
        <v>218</v>
      </c>
      <c r="B494" s="528" t="s">
        <v>732</v>
      </c>
      <c r="C494" s="529">
        <v>441231</v>
      </c>
      <c r="D494" s="538"/>
    </row>
    <row r="495" spans="1:4" ht="16" x14ac:dyDescent="0.2">
      <c r="A495" s="527" t="s">
        <v>218</v>
      </c>
      <c r="B495" s="528" t="s">
        <v>732</v>
      </c>
      <c r="C495" s="542">
        <v>441294</v>
      </c>
      <c r="D495" s="521" t="s">
        <v>921</v>
      </c>
    </row>
    <row r="496" spans="1:4" ht="16" x14ac:dyDescent="0.2">
      <c r="A496" s="527" t="s">
        <v>218</v>
      </c>
      <c r="B496" s="528" t="s">
        <v>732</v>
      </c>
      <c r="C496" s="542">
        <v>441299</v>
      </c>
      <c r="D496" s="521" t="s">
        <v>921</v>
      </c>
    </row>
    <row r="497" spans="1:4" ht="16" x14ac:dyDescent="0.2">
      <c r="A497" s="527" t="s">
        <v>218</v>
      </c>
      <c r="B497" s="597" t="s">
        <v>519</v>
      </c>
      <c r="C497" s="529">
        <v>441231</v>
      </c>
      <c r="D497" s="538"/>
    </row>
    <row r="498" spans="1:4" ht="16" x14ac:dyDescent="0.2">
      <c r="A498" s="527" t="s">
        <v>218</v>
      </c>
      <c r="B498" s="597" t="s">
        <v>519</v>
      </c>
      <c r="C498" s="529">
        <v>441241</v>
      </c>
      <c r="D498" s="538"/>
    </row>
    <row r="499" spans="1:4" ht="16" x14ac:dyDescent="0.2">
      <c r="A499" s="527" t="s">
        <v>218</v>
      </c>
      <c r="B499" s="597" t="s">
        <v>519</v>
      </c>
      <c r="C499" s="529">
        <v>441251</v>
      </c>
      <c r="D499" s="538"/>
    </row>
    <row r="500" spans="1:4" ht="17" thickBot="1" x14ac:dyDescent="0.25">
      <c r="A500" s="534" t="s">
        <v>218</v>
      </c>
      <c r="B500" s="1141" t="s">
        <v>519</v>
      </c>
      <c r="C500" s="536">
        <v>441291</v>
      </c>
      <c r="D500" s="538"/>
    </row>
    <row r="501" spans="1:4" ht="17" thickTop="1" x14ac:dyDescent="0.2">
      <c r="A501" s="545" t="s">
        <v>219</v>
      </c>
      <c r="B501" s="546" t="s">
        <v>733</v>
      </c>
      <c r="C501" s="540">
        <v>441299</v>
      </c>
      <c r="D501" s="521" t="s">
        <v>921</v>
      </c>
    </row>
    <row r="502" spans="1:4" ht="16" x14ac:dyDescent="0.2">
      <c r="A502" s="1142" t="s">
        <v>219</v>
      </c>
      <c r="B502" s="597" t="s">
        <v>732</v>
      </c>
      <c r="C502" s="542">
        <v>441299</v>
      </c>
      <c r="D502" s="521" t="s">
        <v>921</v>
      </c>
    </row>
    <row r="503" spans="1:4" ht="16" x14ac:dyDescent="0.2">
      <c r="A503" s="527" t="s">
        <v>219</v>
      </c>
      <c r="B503" s="597" t="s">
        <v>519</v>
      </c>
      <c r="C503" s="529">
        <v>441241</v>
      </c>
      <c r="D503" s="538"/>
    </row>
    <row r="504" spans="1:4" ht="16" x14ac:dyDescent="0.2">
      <c r="A504" s="527" t="s">
        <v>219</v>
      </c>
      <c r="B504" s="597" t="s">
        <v>519</v>
      </c>
      <c r="C504" s="529">
        <v>441242</v>
      </c>
      <c r="D504" s="538"/>
    </row>
    <row r="505" spans="1:4" ht="17" thickBot="1" x14ac:dyDescent="0.25">
      <c r="A505" s="534" t="s">
        <v>219</v>
      </c>
      <c r="B505" s="1140" t="s">
        <v>519</v>
      </c>
      <c r="C505" s="536">
        <v>441249</v>
      </c>
      <c r="D505" s="538"/>
    </row>
    <row r="506" spans="1:4" ht="17" thickTop="1" x14ac:dyDescent="0.2">
      <c r="A506" s="545" t="s">
        <v>222</v>
      </c>
      <c r="B506" s="546" t="s">
        <v>733</v>
      </c>
      <c r="C506" s="548">
        <v>441299</v>
      </c>
      <c r="D506" s="521" t="s">
        <v>921</v>
      </c>
    </row>
    <row r="507" spans="1:4" ht="16" x14ac:dyDescent="0.2">
      <c r="A507" s="1142" t="s">
        <v>222</v>
      </c>
      <c r="B507" s="597" t="s">
        <v>732</v>
      </c>
      <c r="C507" s="542">
        <v>441299</v>
      </c>
      <c r="D507" s="521" t="s">
        <v>921</v>
      </c>
    </row>
    <row r="508" spans="1:4" ht="16" thickBot="1" x14ac:dyDescent="0.2">
      <c r="A508" s="1143" t="s">
        <v>222</v>
      </c>
      <c r="B508" s="1140" t="s">
        <v>519</v>
      </c>
      <c r="C508" s="558">
        <v>441249</v>
      </c>
      <c r="D508" s="1144"/>
    </row>
    <row r="509" spans="1:4" ht="17" thickTop="1" x14ac:dyDescent="0.2">
      <c r="A509" s="545" t="s">
        <v>223</v>
      </c>
      <c r="B509" s="546" t="s">
        <v>733</v>
      </c>
      <c r="C509" s="548">
        <v>441299</v>
      </c>
      <c r="D509" s="521" t="s">
        <v>921</v>
      </c>
    </row>
    <row r="510" spans="1:4" ht="16" x14ac:dyDescent="0.2">
      <c r="A510" s="1142" t="s">
        <v>223</v>
      </c>
      <c r="B510" s="597" t="s">
        <v>732</v>
      </c>
      <c r="C510" s="542">
        <v>441299</v>
      </c>
      <c r="D510" s="521" t="s">
        <v>921</v>
      </c>
    </row>
    <row r="511" spans="1:4" ht="16" x14ac:dyDescent="0.2">
      <c r="A511" s="527" t="s">
        <v>223</v>
      </c>
      <c r="B511" s="597" t="s">
        <v>519</v>
      </c>
      <c r="C511" s="529">
        <v>441241</v>
      </c>
      <c r="D511" s="538"/>
    </row>
    <row r="512" spans="1:4" ht="17" thickBot="1" x14ac:dyDescent="0.25">
      <c r="A512" s="534" t="s">
        <v>223</v>
      </c>
      <c r="B512" s="1140" t="s">
        <v>519</v>
      </c>
      <c r="C512" s="536">
        <v>441242</v>
      </c>
      <c r="D512" s="538"/>
    </row>
    <row r="513" spans="1:4" ht="17" thickTop="1" x14ac:dyDescent="0.2">
      <c r="A513" s="502" t="s">
        <v>225</v>
      </c>
      <c r="B513" s="546" t="s">
        <v>733</v>
      </c>
      <c r="C513" s="548">
        <v>441299</v>
      </c>
      <c r="D513" s="521" t="s">
        <v>921</v>
      </c>
    </row>
    <row r="514" spans="1:4" ht="16" x14ac:dyDescent="0.2">
      <c r="A514" s="502" t="s">
        <v>225</v>
      </c>
      <c r="B514" s="597" t="s">
        <v>732</v>
      </c>
      <c r="C514" s="510">
        <v>441299</v>
      </c>
      <c r="D514" s="521" t="s">
        <v>921</v>
      </c>
    </row>
    <row r="515" spans="1:4" ht="17" thickBot="1" x14ac:dyDescent="0.25">
      <c r="A515" s="502" t="s">
        <v>225</v>
      </c>
      <c r="B515" s="597" t="s">
        <v>519</v>
      </c>
      <c r="C515" s="506">
        <v>441241</v>
      </c>
      <c r="D515" s="538"/>
    </row>
    <row r="516" spans="1:4" ht="17" thickTop="1" x14ac:dyDescent="0.2">
      <c r="A516" s="515">
        <v>8.1999999999999993</v>
      </c>
      <c r="B516" s="516" t="s">
        <v>916</v>
      </c>
      <c r="C516" s="555">
        <v>4410</v>
      </c>
      <c r="D516" s="499"/>
    </row>
    <row r="517" spans="1:4" ht="16" x14ac:dyDescent="0.2">
      <c r="A517" s="502">
        <v>8.1999999999999993</v>
      </c>
      <c r="B517" s="503" t="s">
        <v>918</v>
      </c>
      <c r="C517" s="506">
        <v>4410</v>
      </c>
      <c r="D517" s="499"/>
    </row>
    <row r="518" spans="1:4" ht="16" x14ac:dyDescent="0.2">
      <c r="A518" s="502">
        <v>8.1999999999999993</v>
      </c>
      <c r="B518" s="503" t="s">
        <v>733</v>
      </c>
      <c r="C518" s="506">
        <v>4410</v>
      </c>
      <c r="D518" s="499"/>
    </row>
    <row r="519" spans="1:4" ht="16" x14ac:dyDescent="0.2">
      <c r="A519" s="502">
        <v>8.1999999999999993</v>
      </c>
      <c r="B519" s="503" t="s">
        <v>732</v>
      </c>
      <c r="C519" s="506">
        <v>4410</v>
      </c>
      <c r="D519" s="499"/>
    </row>
    <row r="520" spans="1:4" ht="16" thickBot="1" x14ac:dyDescent="0.2">
      <c r="A520" s="1145">
        <v>8.1999999999999993</v>
      </c>
      <c r="B520" s="1140" t="s">
        <v>519</v>
      </c>
      <c r="C520" s="558">
        <v>4410</v>
      </c>
      <c r="D520" s="1144"/>
    </row>
    <row r="521" spans="1:4" ht="17" thickTop="1" x14ac:dyDescent="0.2">
      <c r="A521" s="515" t="s">
        <v>232</v>
      </c>
      <c r="B521" s="516" t="s">
        <v>916</v>
      </c>
      <c r="C521" s="517">
        <v>441021</v>
      </c>
      <c r="D521" s="504" t="s">
        <v>921</v>
      </c>
    </row>
    <row r="522" spans="1:4" ht="16" x14ac:dyDescent="0.2">
      <c r="A522" s="502" t="s">
        <v>232</v>
      </c>
      <c r="B522" s="503" t="s">
        <v>916</v>
      </c>
      <c r="C522" s="510">
        <v>441029</v>
      </c>
      <c r="D522" s="504" t="s">
        <v>921</v>
      </c>
    </row>
    <row r="523" spans="1:4" ht="16" x14ac:dyDescent="0.2">
      <c r="A523" s="497" t="s">
        <v>232</v>
      </c>
      <c r="B523" s="498" t="s">
        <v>918</v>
      </c>
      <c r="C523" s="526" t="s">
        <v>965</v>
      </c>
      <c r="D523" s="499"/>
    </row>
    <row r="524" spans="1:4" ht="16" x14ac:dyDescent="0.2">
      <c r="A524" s="531" t="s">
        <v>232</v>
      </c>
      <c r="B524" s="532" t="s">
        <v>733</v>
      </c>
      <c r="C524" s="533" t="s">
        <v>965</v>
      </c>
      <c r="D524" s="499"/>
    </row>
    <row r="525" spans="1:4" ht="16" x14ac:dyDescent="0.2">
      <c r="A525" s="497" t="s">
        <v>232</v>
      </c>
      <c r="B525" s="498" t="s">
        <v>732</v>
      </c>
      <c r="C525" s="526" t="s">
        <v>965</v>
      </c>
      <c r="D525" s="499"/>
    </row>
    <row r="526" spans="1:4" ht="17" thickBot="1" x14ac:dyDescent="0.25">
      <c r="A526" s="543" t="s">
        <v>232</v>
      </c>
      <c r="B526" s="544" t="s">
        <v>519</v>
      </c>
      <c r="C526" s="553">
        <v>441012</v>
      </c>
      <c r="D526" s="499"/>
    </row>
    <row r="527" spans="1:4" ht="17" thickTop="1" x14ac:dyDescent="0.2">
      <c r="A527" s="515">
        <v>8.3000000000000007</v>
      </c>
      <c r="B527" s="516" t="s">
        <v>916</v>
      </c>
      <c r="C527" s="555">
        <v>4411</v>
      </c>
      <c r="D527" s="499"/>
    </row>
    <row r="528" spans="1:4" ht="16" x14ac:dyDescent="0.2">
      <c r="A528" s="497">
        <v>8.3000000000000007</v>
      </c>
      <c r="B528" s="498" t="s">
        <v>918</v>
      </c>
      <c r="C528" s="526">
        <v>4411</v>
      </c>
      <c r="D528" s="499"/>
    </row>
    <row r="529" spans="1:4" ht="16" x14ac:dyDescent="0.2">
      <c r="A529" s="502">
        <v>8.3000000000000007</v>
      </c>
      <c r="B529" s="503" t="s">
        <v>733</v>
      </c>
      <c r="C529" s="506">
        <v>4411</v>
      </c>
      <c r="D529" s="499"/>
    </row>
    <row r="530" spans="1:4" ht="16" x14ac:dyDescent="0.2">
      <c r="A530" s="502">
        <v>8.3000000000000007</v>
      </c>
      <c r="B530" s="503" t="s">
        <v>732</v>
      </c>
      <c r="C530" s="506">
        <v>4411</v>
      </c>
      <c r="D530" s="499"/>
    </row>
    <row r="531" spans="1:4" ht="17" thickBot="1" x14ac:dyDescent="0.25">
      <c r="A531" s="507">
        <v>8.3000000000000007</v>
      </c>
      <c r="B531" s="518" t="s">
        <v>519</v>
      </c>
      <c r="C531" s="508">
        <v>4411</v>
      </c>
      <c r="D531" s="1144"/>
    </row>
    <row r="532" spans="1:4" ht="17" thickTop="1" x14ac:dyDescent="0.2">
      <c r="A532" s="515" t="s">
        <v>236</v>
      </c>
      <c r="B532" s="516" t="s">
        <v>916</v>
      </c>
      <c r="C532" s="517">
        <v>441111</v>
      </c>
      <c r="D532" s="504" t="s">
        <v>921</v>
      </c>
    </row>
    <row r="533" spans="1:4" ht="16" x14ac:dyDescent="0.2">
      <c r="A533" s="502" t="s">
        <v>236</v>
      </c>
      <c r="B533" s="503" t="s">
        <v>916</v>
      </c>
      <c r="C533" s="510">
        <v>441119</v>
      </c>
      <c r="D533" s="504" t="s">
        <v>921</v>
      </c>
    </row>
    <row r="534" spans="1:4" ht="16" x14ac:dyDescent="0.2">
      <c r="A534" s="497" t="s">
        <v>236</v>
      </c>
      <c r="B534" s="498" t="s">
        <v>918</v>
      </c>
      <c r="C534" s="526" t="s">
        <v>966</v>
      </c>
      <c r="D534" s="499"/>
    </row>
    <row r="535" spans="1:4" ht="16" x14ac:dyDescent="0.2">
      <c r="A535" s="531" t="s">
        <v>236</v>
      </c>
      <c r="B535" s="532" t="s">
        <v>733</v>
      </c>
      <c r="C535" s="533" t="s">
        <v>966</v>
      </c>
      <c r="D535" s="499"/>
    </row>
    <row r="536" spans="1:4" ht="16" x14ac:dyDescent="0.2">
      <c r="A536" s="531" t="s">
        <v>236</v>
      </c>
      <c r="B536" s="532" t="s">
        <v>732</v>
      </c>
      <c r="C536" s="533" t="s">
        <v>966</v>
      </c>
      <c r="D536" s="499"/>
    </row>
    <row r="537" spans="1:4" ht="17" thickBot="1" x14ac:dyDescent="0.25">
      <c r="A537" s="543" t="s">
        <v>236</v>
      </c>
      <c r="B537" s="544" t="s">
        <v>519</v>
      </c>
      <c r="C537" s="553">
        <v>441192</v>
      </c>
      <c r="D537" s="499"/>
    </row>
    <row r="538" spans="1:4" ht="17" thickTop="1" x14ac:dyDescent="0.2">
      <c r="A538" s="515" t="s">
        <v>239</v>
      </c>
      <c r="B538" s="516" t="s">
        <v>916</v>
      </c>
      <c r="C538" s="517">
        <v>441111</v>
      </c>
      <c r="D538" s="504" t="s">
        <v>921</v>
      </c>
    </row>
    <row r="539" spans="1:4" ht="16" x14ac:dyDescent="0.2">
      <c r="A539" s="502" t="s">
        <v>239</v>
      </c>
      <c r="B539" s="503" t="s">
        <v>916</v>
      </c>
      <c r="C539" s="510">
        <v>441119</v>
      </c>
      <c r="D539" s="504" t="s">
        <v>921</v>
      </c>
    </row>
    <row r="540" spans="1:4" ht="16" x14ac:dyDescent="0.2">
      <c r="A540" s="502" t="s">
        <v>239</v>
      </c>
      <c r="B540" s="503" t="s">
        <v>916</v>
      </c>
      <c r="C540" s="510">
        <v>441121</v>
      </c>
      <c r="D540" s="504" t="s">
        <v>921</v>
      </c>
    </row>
    <row r="541" spans="1:4" ht="16" x14ac:dyDescent="0.2">
      <c r="A541" s="502" t="s">
        <v>239</v>
      </c>
      <c r="B541" s="503" t="s">
        <v>916</v>
      </c>
      <c r="C541" s="510">
        <v>441129</v>
      </c>
      <c r="D541" s="504" t="s">
        <v>921</v>
      </c>
    </row>
    <row r="542" spans="1:4" ht="16" x14ac:dyDescent="0.2">
      <c r="A542" s="497" t="s">
        <v>239</v>
      </c>
      <c r="B542" s="498" t="s">
        <v>918</v>
      </c>
      <c r="C542" s="526" t="s">
        <v>967</v>
      </c>
      <c r="D542" s="499"/>
    </row>
    <row r="543" spans="1:4" ht="16" x14ac:dyDescent="0.2">
      <c r="A543" s="502" t="s">
        <v>239</v>
      </c>
      <c r="B543" s="503" t="s">
        <v>918</v>
      </c>
      <c r="C543" s="506" t="s">
        <v>968</v>
      </c>
      <c r="D543" s="499"/>
    </row>
    <row r="544" spans="1:4" ht="16" x14ac:dyDescent="0.2">
      <c r="A544" s="502" t="s">
        <v>239</v>
      </c>
      <c r="B544" s="503" t="s">
        <v>918</v>
      </c>
      <c r="C544" s="510" t="s">
        <v>969</v>
      </c>
      <c r="D544" s="521" t="s">
        <v>921</v>
      </c>
    </row>
    <row r="545" spans="1:4" ht="16" x14ac:dyDescent="0.2">
      <c r="A545" s="497" t="s">
        <v>239</v>
      </c>
      <c r="B545" s="498" t="s">
        <v>733</v>
      </c>
      <c r="C545" s="526" t="s">
        <v>967</v>
      </c>
      <c r="D545" s="499"/>
    </row>
    <row r="546" spans="1:4" ht="16" x14ac:dyDescent="0.2">
      <c r="A546" s="500" t="s">
        <v>239</v>
      </c>
      <c r="B546" s="501" t="s">
        <v>733</v>
      </c>
      <c r="C546" s="539" t="s">
        <v>968</v>
      </c>
      <c r="D546" s="499"/>
    </row>
    <row r="547" spans="1:4" ht="16" x14ac:dyDescent="0.2">
      <c r="A547" s="527" t="s">
        <v>239</v>
      </c>
      <c r="B547" s="528" t="s">
        <v>733</v>
      </c>
      <c r="C547" s="542" t="s">
        <v>969</v>
      </c>
      <c r="D547" s="521" t="s">
        <v>921</v>
      </c>
    </row>
    <row r="548" spans="1:4" ht="16" x14ac:dyDescent="0.2">
      <c r="A548" s="527" t="s">
        <v>239</v>
      </c>
      <c r="B548" s="528" t="s">
        <v>732</v>
      </c>
      <c r="C548" s="529">
        <v>441112</v>
      </c>
      <c r="D548" s="499"/>
    </row>
    <row r="549" spans="1:4" ht="16" x14ac:dyDescent="0.2">
      <c r="A549" s="527" t="s">
        <v>239</v>
      </c>
      <c r="B549" s="528" t="s">
        <v>732</v>
      </c>
      <c r="C549" s="529">
        <v>441113</v>
      </c>
      <c r="D549" s="499"/>
    </row>
    <row r="550" spans="1:4" ht="16" x14ac:dyDescent="0.2">
      <c r="A550" s="527" t="s">
        <v>239</v>
      </c>
      <c r="B550" s="528" t="s">
        <v>732</v>
      </c>
      <c r="C550" s="542">
        <v>441114</v>
      </c>
      <c r="D550" s="504" t="s">
        <v>921</v>
      </c>
    </row>
    <row r="551" spans="1:4" ht="16" x14ac:dyDescent="0.2">
      <c r="A551" s="527" t="s">
        <v>239</v>
      </c>
      <c r="B551" s="528" t="s">
        <v>519</v>
      </c>
      <c r="C551" s="529">
        <v>441112</v>
      </c>
      <c r="D551" s="499"/>
    </row>
    <row r="552" spans="1:4" ht="16" x14ac:dyDescent="0.2">
      <c r="A552" s="527" t="s">
        <v>239</v>
      </c>
      <c r="B552" s="528" t="s">
        <v>519</v>
      </c>
      <c r="C552" s="529">
        <v>441113</v>
      </c>
      <c r="D552" s="499"/>
    </row>
    <row r="553" spans="1:4" ht="17" thickBot="1" x14ac:dyDescent="0.25">
      <c r="A553" s="534" t="s">
        <v>239</v>
      </c>
      <c r="B553" s="535" t="s">
        <v>519</v>
      </c>
      <c r="C553" s="541">
        <v>441114</v>
      </c>
      <c r="D553" s="521" t="s">
        <v>921</v>
      </c>
    </row>
    <row r="554" spans="1:4" ht="17" thickTop="1" x14ac:dyDescent="0.2">
      <c r="A554" s="545" t="s">
        <v>241</v>
      </c>
      <c r="B554" s="516" t="s">
        <v>916</v>
      </c>
      <c r="C554" s="547">
        <v>441131</v>
      </c>
      <c r="D554" s="499"/>
    </row>
    <row r="555" spans="1:4" ht="16" x14ac:dyDescent="0.2">
      <c r="A555" s="531" t="s">
        <v>241</v>
      </c>
      <c r="B555" s="503" t="s">
        <v>916</v>
      </c>
      <c r="C555" s="533">
        <v>441139</v>
      </c>
      <c r="D555" s="499"/>
    </row>
    <row r="556" spans="1:4" ht="16" x14ac:dyDescent="0.2">
      <c r="A556" s="531" t="s">
        <v>241</v>
      </c>
      <c r="B556" s="503" t="s">
        <v>916</v>
      </c>
      <c r="C556" s="533">
        <v>441191</v>
      </c>
      <c r="D556" s="499"/>
    </row>
    <row r="557" spans="1:4" ht="16" x14ac:dyDescent="0.2">
      <c r="A557" s="531" t="s">
        <v>241</v>
      </c>
      <c r="B557" s="503" t="s">
        <v>916</v>
      </c>
      <c r="C557" s="533">
        <v>441199</v>
      </c>
      <c r="D557" s="499"/>
    </row>
    <row r="558" spans="1:4" ht="16" x14ac:dyDescent="0.2">
      <c r="A558" s="531" t="s">
        <v>241</v>
      </c>
      <c r="B558" s="503" t="s">
        <v>918</v>
      </c>
      <c r="C558" s="540">
        <v>441114</v>
      </c>
      <c r="D558" s="504" t="s">
        <v>921</v>
      </c>
    </row>
    <row r="559" spans="1:4" ht="16" x14ac:dyDescent="0.2">
      <c r="A559" s="531" t="s">
        <v>241</v>
      </c>
      <c r="B559" s="498" t="s">
        <v>918</v>
      </c>
      <c r="C559" s="526" t="s">
        <v>970</v>
      </c>
      <c r="D559" s="499"/>
    </row>
    <row r="560" spans="1:4" ht="16" x14ac:dyDescent="0.2">
      <c r="A560" s="531" t="s">
        <v>241</v>
      </c>
      <c r="B560" s="501" t="s">
        <v>918</v>
      </c>
      <c r="C560" s="539" t="s">
        <v>971</v>
      </c>
      <c r="D560" s="499"/>
    </row>
    <row r="561" spans="1:4" ht="16" x14ac:dyDescent="0.2">
      <c r="A561" s="531" t="s">
        <v>241</v>
      </c>
      <c r="B561" s="501" t="s">
        <v>733</v>
      </c>
      <c r="C561" s="549">
        <v>441114</v>
      </c>
      <c r="D561" s="504" t="s">
        <v>921</v>
      </c>
    </row>
    <row r="562" spans="1:4" ht="16" x14ac:dyDescent="0.2">
      <c r="A562" s="531" t="s">
        <v>241</v>
      </c>
      <c r="B562" s="501" t="s">
        <v>733</v>
      </c>
      <c r="C562" s="539" t="s">
        <v>970</v>
      </c>
      <c r="D562" s="499"/>
    </row>
    <row r="563" spans="1:4" ht="16" x14ac:dyDescent="0.2">
      <c r="A563" s="531" t="s">
        <v>241</v>
      </c>
      <c r="B563" s="528" t="s">
        <v>733</v>
      </c>
      <c r="C563" s="529" t="s">
        <v>971</v>
      </c>
      <c r="D563" s="499"/>
    </row>
    <row r="564" spans="1:4" ht="16" x14ac:dyDescent="0.2">
      <c r="A564" s="531" t="s">
        <v>241</v>
      </c>
      <c r="B564" s="528" t="s">
        <v>732</v>
      </c>
      <c r="C564" s="542">
        <v>441114</v>
      </c>
      <c r="D564" s="521" t="s">
        <v>921</v>
      </c>
    </row>
    <row r="565" spans="1:4" ht="16" x14ac:dyDescent="0.2">
      <c r="A565" s="531" t="s">
        <v>241</v>
      </c>
      <c r="B565" s="528" t="s">
        <v>732</v>
      </c>
      <c r="C565" s="529">
        <v>441193</v>
      </c>
      <c r="D565" s="499"/>
    </row>
    <row r="566" spans="1:4" ht="16" x14ac:dyDescent="0.2">
      <c r="A566" s="531" t="s">
        <v>241</v>
      </c>
      <c r="B566" s="528" t="s">
        <v>732</v>
      </c>
      <c r="C566" s="529" t="s">
        <v>971</v>
      </c>
      <c r="D566" s="499"/>
    </row>
    <row r="567" spans="1:4" ht="16" x14ac:dyDescent="0.2">
      <c r="A567" s="531" t="s">
        <v>241</v>
      </c>
      <c r="B567" s="528" t="s">
        <v>519</v>
      </c>
      <c r="C567" s="542">
        <v>441114</v>
      </c>
      <c r="D567" s="521" t="s">
        <v>921</v>
      </c>
    </row>
    <row r="568" spans="1:4" ht="16" x14ac:dyDescent="0.2">
      <c r="A568" s="531" t="s">
        <v>241</v>
      </c>
      <c r="B568" s="528" t="s">
        <v>519</v>
      </c>
      <c r="C568" s="529">
        <v>441193</v>
      </c>
      <c r="D568" s="499"/>
    </row>
    <row r="569" spans="1:4" ht="17" thickBot="1" x14ac:dyDescent="0.25">
      <c r="A569" s="543" t="s">
        <v>241</v>
      </c>
      <c r="B569" s="535" t="s">
        <v>519</v>
      </c>
      <c r="C569" s="536" t="s">
        <v>971</v>
      </c>
      <c r="D569" s="499"/>
    </row>
    <row r="570" spans="1:4" ht="17" thickTop="1" x14ac:dyDescent="0.2">
      <c r="A570" s="515">
        <v>9</v>
      </c>
      <c r="B570" s="516" t="s">
        <v>916</v>
      </c>
      <c r="C570" s="555">
        <v>4701</v>
      </c>
      <c r="D570" s="499"/>
    </row>
    <row r="571" spans="1:4" ht="16" x14ac:dyDescent="0.2">
      <c r="A571" s="502">
        <v>9</v>
      </c>
      <c r="B571" s="503" t="s">
        <v>916</v>
      </c>
      <c r="C571" s="506">
        <v>4702</v>
      </c>
      <c r="D571" s="499"/>
    </row>
    <row r="572" spans="1:4" ht="16" x14ac:dyDescent="0.2">
      <c r="A572" s="502">
        <v>9</v>
      </c>
      <c r="B572" s="503" t="s">
        <v>916</v>
      </c>
      <c r="C572" s="506">
        <v>4703</v>
      </c>
      <c r="D572" s="499"/>
    </row>
    <row r="573" spans="1:4" ht="16" x14ac:dyDescent="0.2">
      <c r="A573" s="502">
        <v>9</v>
      </c>
      <c r="B573" s="503" t="s">
        <v>916</v>
      </c>
      <c r="C573" s="506">
        <v>4704</v>
      </c>
      <c r="D573" s="499"/>
    </row>
    <row r="574" spans="1:4" ht="16" x14ac:dyDescent="0.2">
      <c r="A574" s="502">
        <v>9</v>
      </c>
      <c r="B574" s="503" t="s">
        <v>916</v>
      </c>
      <c r="C574" s="506">
        <v>4705</v>
      </c>
      <c r="D574" s="499"/>
    </row>
    <row r="575" spans="1:4" ht="16" x14ac:dyDescent="0.2">
      <c r="A575" s="531">
        <v>9</v>
      </c>
      <c r="B575" s="532" t="s">
        <v>918</v>
      </c>
      <c r="C575" s="556">
        <v>4701</v>
      </c>
      <c r="D575" s="499"/>
    </row>
    <row r="576" spans="1:4" ht="16" x14ac:dyDescent="0.2">
      <c r="A576" s="531">
        <v>9</v>
      </c>
      <c r="B576" s="532" t="s">
        <v>918</v>
      </c>
      <c r="C576" s="556">
        <v>4702</v>
      </c>
      <c r="D576" s="499"/>
    </row>
    <row r="577" spans="1:4" ht="16" x14ac:dyDescent="0.2">
      <c r="A577" s="531">
        <v>9</v>
      </c>
      <c r="B577" s="532" t="s">
        <v>918</v>
      </c>
      <c r="C577" s="556">
        <v>4703</v>
      </c>
      <c r="D577" s="499"/>
    </row>
    <row r="578" spans="1:4" ht="16" x14ac:dyDescent="0.2">
      <c r="A578" s="531">
        <v>9</v>
      </c>
      <c r="B578" s="532" t="s">
        <v>918</v>
      </c>
      <c r="C578" s="556">
        <v>4704</v>
      </c>
      <c r="D578" s="499"/>
    </row>
    <row r="579" spans="1:4" ht="16" x14ac:dyDescent="0.2">
      <c r="A579" s="531">
        <v>9</v>
      </c>
      <c r="B579" s="532" t="s">
        <v>918</v>
      </c>
      <c r="C579" s="556">
        <v>4705</v>
      </c>
      <c r="D579" s="499"/>
    </row>
    <row r="580" spans="1:4" ht="16" x14ac:dyDescent="0.2">
      <c r="A580" s="531">
        <v>9</v>
      </c>
      <c r="B580" s="532" t="s">
        <v>733</v>
      </c>
      <c r="C580" s="556" t="s">
        <v>972</v>
      </c>
      <c r="D580" s="499"/>
    </row>
    <row r="581" spans="1:4" ht="16" x14ac:dyDescent="0.2">
      <c r="A581" s="531">
        <v>9</v>
      </c>
      <c r="B581" s="532" t="s">
        <v>733</v>
      </c>
      <c r="C581" s="556">
        <v>4702</v>
      </c>
      <c r="D581" s="499"/>
    </row>
    <row r="582" spans="1:4" ht="16" x14ac:dyDescent="0.2">
      <c r="A582" s="531">
        <v>9</v>
      </c>
      <c r="B582" s="532" t="s">
        <v>733</v>
      </c>
      <c r="C582" s="556">
        <v>4703</v>
      </c>
      <c r="D582" s="499"/>
    </row>
    <row r="583" spans="1:4" ht="16" x14ac:dyDescent="0.2">
      <c r="A583" s="531">
        <v>9</v>
      </c>
      <c r="B583" s="532" t="s">
        <v>733</v>
      </c>
      <c r="C583" s="556">
        <v>4704</v>
      </c>
      <c r="D583" s="499"/>
    </row>
    <row r="584" spans="1:4" ht="16" x14ac:dyDescent="0.2">
      <c r="A584" s="531">
        <v>9</v>
      </c>
      <c r="B584" s="532" t="s">
        <v>733</v>
      </c>
      <c r="C584" s="556" t="s">
        <v>973</v>
      </c>
      <c r="D584" s="499"/>
    </row>
    <row r="585" spans="1:4" ht="16" x14ac:dyDescent="0.2">
      <c r="A585" s="531">
        <v>9</v>
      </c>
      <c r="B585" s="532" t="s">
        <v>732</v>
      </c>
      <c r="C585" s="556">
        <v>4701</v>
      </c>
      <c r="D585" s="499"/>
    </row>
    <row r="586" spans="1:4" ht="16" x14ac:dyDescent="0.2">
      <c r="A586" s="531">
        <v>9</v>
      </c>
      <c r="B586" s="532" t="s">
        <v>732</v>
      </c>
      <c r="C586" s="556">
        <v>4702</v>
      </c>
      <c r="D586" s="499"/>
    </row>
    <row r="587" spans="1:4" ht="16" x14ac:dyDescent="0.2">
      <c r="A587" s="531">
        <v>9</v>
      </c>
      <c r="B587" s="532" t="s">
        <v>732</v>
      </c>
      <c r="C587" s="556">
        <v>4703</v>
      </c>
      <c r="D587" s="499"/>
    </row>
    <row r="588" spans="1:4" ht="16" x14ac:dyDescent="0.2">
      <c r="A588" s="531">
        <v>9</v>
      </c>
      <c r="B588" s="532" t="s">
        <v>732</v>
      </c>
      <c r="C588" s="556">
        <v>4704</v>
      </c>
      <c r="D588" s="499"/>
    </row>
    <row r="589" spans="1:4" ht="16" x14ac:dyDescent="0.2">
      <c r="A589" s="531">
        <v>9</v>
      </c>
      <c r="B589" s="532" t="s">
        <v>732</v>
      </c>
      <c r="C589" s="556">
        <v>4705</v>
      </c>
      <c r="D589" s="499"/>
    </row>
    <row r="590" spans="1:4" ht="16" x14ac:dyDescent="0.2">
      <c r="A590" s="531">
        <v>9</v>
      </c>
      <c r="B590" s="532" t="s">
        <v>519</v>
      </c>
      <c r="C590" s="556">
        <v>4701</v>
      </c>
      <c r="D590" s="499"/>
    </row>
    <row r="591" spans="1:4" ht="16" x14ac:dyDescent="0.2">
      <c r="A591" s="531">
        <v>9</v>
      </c>
      <c r="B591" s="532" t="s">
        <v>519</v>
      </c>
      <c r="C591" s="556">
        <v>4702</v>
      </c>
      <c r="D591" s="499"/>
    </row>
    <row r="592" spans="1:4" ht="16" x14ac:dyDescent="0.2">
      <c r="A592" s="531">
        <v>9</v>
      </c>
      <c r="B592" s="532" t="s">
        <v>519</v>
      </c>
      <c r="C592" s="556">
        <v>4703</v>
      </c>
      <c r="D592" s="499"/>
    </row>
    <row r="593" spans="1:4" ht="16" x14ac:dyDescent="0.2">
      <c r="A593" s="531">
        <v>9</v>
      </c>
      <c r="B593" s="532" t="s">
        <v>519</v>
      </c>
      <c r="C593" s="556">
        <v>4704</v>
      </c>
      <c r="D593" s="499"/>
    </row>
    <row r="594" spans="1:4" ht="17" thickBot="1" x14ac:dyDescent="0.25">
      <c r="A594" s="543">
        <v>9</v>
      </c>
      <c r="B594" s="535" t="s">
        <v>519</v>
      </c>
      <c r="C594" s="536">
        <v>4705</v>
      </c>
      <c r="D594" s="499"/>
    </row>
    <row r="595" spans="1:4" ht="17" thickTop="1" x14ac:dyDescent="0.2">
      <c r="A595" s="515">
        <v>9.1</v>
      </c>
      <c r="B595" s="516" t="s">
        <v>916</v>
      </c>
      <c r="C595" s="555">
        <v>4701</v>
      </c>
      <c r="D595" s="499"/>
    </row>
    <row r="596" spans="1:4" ht="16" x14ac:dyDescent="0.2">
      <c r="A596" s="502">
        <v>9.1</v>
      </c>
      <c r="B596" s="503" t="s">
        <v>916</v>
      </c>
      <c r="C596" s="506">
        <v>4705</v>
      </c>
      <c r="D596" s="499"/>
    </row>
    <row r="597" spans="1:4" ht="16" x14ac:dyDescent="0.2">
      <c r="A597" s="502">
        <v>9.1</v>
      </c>
      <c r="B597" s="503" t="s">
        <v>918</v>
      </c>
      <c r="C597" s="506" t="s">
        <v>972</v>
      </c>
      <c r="D597" s="499"/>
    </row>
    <row r="598" spans="1:4" ht="16" x14ac:dyDescent="0.2">
      <c r="A598" s="502">
        <v>9.1</v>
      </c>
      <c r="B598" s="503" t="s">
        <v>918</v>
      </c>
      <c r="C598" s="506" t="s">
        <v>973</v>
      </c>
      <c r="D598" s="499"/>
    </row>
    <row r="599" spans="1:4" ht="16" x14ac:dyDescent="0.2">
      <c r="A599" s="497">
        <v>9.1</v>
      </c>
      <c r="B599" s="498" t="s">
        <v>733</v>
      </c>
      <c r="C599" s="526" t="s">
        <v>972</v>
      </c>
      <c r="D599" s="499"/>
    </row>
    <row r="600" spans="1:4" ht="16" x14ac:dyDescent="0.2">
      <c r="A600" s="531">
        <v>9.1</v>
      </c>
      <c r="B600" s="532" t="s">
        <v>733</v>
      </c>
      <c r="C600" s="533" t="s">
        <v>973</v>
      </c>
      <c r="D600" s="499"/>
    </row>
    <row r="601" spans="1:4" ht="16" x14ac:dyDescent="0.2">
      <c r="A601" s="531">
        <v>9.1</v>
      </c>
      <c r="B601" s="532" t="s">
        <v>732</v>
      </c>
      <c r="C601" s="533">
        <v>4701</v>
      </c>
      <c r="D601" s="499"/>
    </row>
    <row r="602" spans="1:4" ht="16" x14ac:dyDescent="0.2">
      <c r="A602" s="531">
        <v>9.1</v>
      </c>
      <c r="B602" s="532" t="s">
        <v>732</v>
      </c>
      <c r="C602" s="533">
        <v>4705</v>
      </c>
      <c r="D602" s="499"/>
    </row>
    <row r="603" spans="1:4" ht="16" x14ac:dyDescent="0.2">
      <c r="A603" s="531">
        <v>9.1</v>
      </c>
      <c r="B603" s="532" t="s">
        <v>519</v>
      </c>
      <c r="C603" s="533">
        <v>4701</v>
      </c>
      <c r="D603" s="499"/>
    </row>
    <row r="604" spans="1:4" ht="17" thickBot="1" x14ac:dyDescent="0.25">
      <c r="A604" s="534">
        <v>9.1</v>
      </c>
      <c r="B604" s="535" t="s">
        <v>519</v>
      </c>
      <c r="C604" s="536">
        <v>4705</v>
      </c>
      <c r="D604" s="499"/>
    </row>
    <row r="605" spans="1:4" ht="17" thickTop="1" x14ac:dyDescent="0.2">
      <c r="A605" s="515">
        <v>9.1999999999999993</v>
      </c>
      <c r="B605" s="516" t="s">
        <v>916</v>
      </c>
      <c r="C605" s="555">
        <v>4703</v>
      </c>
      <c r="D605" s="499"/>
    </row>
    <row r="606" spans="1:4" ht="16" x14ac:dyDescent="0.2">
      <c r="A606" s="502">
        <v>9.1999999999999993</v>
      </c>
      <c r="B606" s="503" t="s">
        <v>916</v>
      </c>
      <c r="C606" s="506">
        <v>4704</v>
      </c>
      <c r="D606" s="499"/>
    </row>
    <row r="607" spans="1:4" ht="16" x14ac:dyDescent="0.2">
      <c r="A607" s="497">
        <v>9.1999999999999993</v>
      </c>
      <c r="B607" s="498" t="s">
        <v>918</v>
      </c>
      <c r="C607" s="526">
        <v>4703</v>
      </c>
      <c r="D607" s="499"/>
    </row>
    <row r="608" spans="1:4" ht="16" x14ac:dyDescent="0.2">
      <c r="A608" s="497">
        <v>9.1999999999999993</v>
      </c>
      <c r="B608" s="498" t="s">
        <v>918</v>
      </c>
      <c r="C608" s="526">
        <v>4704</v>
      </c>
      <c r="D608" s="499"/>
    </row>
    <row r="609" spans="1:4" ht="16" x14ac:dyDescent="0.2">
      <c r="A609" s="500">
        <v>9.1999999999999993</v>
      </c>
      <c r="B609" s="501" t="s">
        <v>733</v>
      </c>
      <c r="C609" s="539">
        <v>4703</v>
      </c>
      <c r="D609" s="499"/>
    </row>
    <row r="610" spans="1:4" ht="16" x14ac:dyDescent="0.2">
      <c r="A610" s="500">
        <v>9.1999999999999993</v>
      </c>
      <c r="B610" s="501" t="s">
        <v>733</v>
      </c>
      <c r="C610" s="539">
        <v>4704</v>
      </c>
      <c r="D610" s="499"/>
    </row>
    <row r="611" spans="1:4" ht="16" x14ac:dyDescent="0.2">
      <c r="A611" s="527">
        <v>9.1999999999999993</v>
      </c>
      <c r="B611" s="528" t="s">
        <v>732</v>
      </c>
      <c r="C611" s="529">
        <v>4703</v>
      </c>
      <c r="D611" s="499"/>
    </row>
    <row r="612" spans="1:4" ht="16" x14ac:dyDescent="0.2">
      <c r="A612" s="500">
        <v>9.1999999999999993</v>
      </c>
      <c r="B612" s="501" t="s">
        <v>732</v>
      </c>
      <c r="C612" s="539">
        <v>4704</v>
      </c>
      <c r="D612" s="499"/>
    </row>
    <row r="613" spans="1:4" ht="16" x14ac:dyDescent="0.2">
      <c r="A613" s="500">
        <v>9.1999999999999993</v>
      </c>
      <c r="B613" s="501" t="s">
        <v>519</v>
      </c>
      <c r="C613" s="539">
        <v>4703</v>
      </c>
      <c r="D613" s="499"/>
    </row>
    <row r="614" spans="1:4" ht="17" thickBot="1" x14ac:dyDescent="0.25">
      <c r="A614" s="534">
        <v>9.1999999999999993</v>
      </c>
      <c r="B614" s="535" t="s">
        <v>519</v>
      </c>
      <c r="C614" s="536">
        <v>4704</v>
      </c>
      <c r="D614" s="499"/>
    </row>
    <row r="615" spans="1:4" ht="17" thickTop="1" x14ac:dyDescent="0.2">
      <c r="A615" s="515" t="s">
        <v>252</v>
      </c>
      <c r="B615" s="516" t="s">
        <v>916</v>
      </c>
      <c r="C615" s="555">
        <v>4703</v>
      </c>
      <c r="D615" s="499"/>
    </row>
    <row r="616" spans="1:4" ht="16" x14ac:dyDescent="0.2">
      <c r="A616" s="497" t="s">
        <v>252</v>
      </c>
      <c r="B616" s="498" t="s">
        <v>918</v>
      </c>
      <c r="C616" s="506">
        <v>4703</v>
      </c>
      <c r="D616" s="499"/>
    </row>
    <row r="617" spans="1:4" ht="16" x14ac:dyDescent="0.2">
      <c r="A617" s="502" t="s">
        <v>252</v>
      </c>
      <c r="B617" s="501" t="s">
        <v>733</v>
      </c>
      <c r="C617" s="506">
        <v>4703</v>
      </c>
      <c r="D617" s="499"/>
    </row>
    <row r="618" spans="1:4" ht="16" x14ac:dyDescent="0.2">
      <c r="A618" s="502" t="s">
        <v>252</v>
      </c>
      <c r="B618" s="501" t="s">
        <v>732</v>
      </c>
      <c r="C618" s="506">
        <v>4703</v>
      </c>
      <c r="D618" s="499"/>
    </row>
    <row r="619" spans="1:4" ht="17" thickBot="1" x14ac:dyDescent="0.25">
      <c r="A619" s="507" t="s">
        <v>252</v>
      </c>
      <c r="B619" s="535" t="s">
        <v>519</v>
      </c>
      <c r="C619" s="508">
        <v>4703</v>
      </c>
      <c r="D619" s="499"/>
    </row>
    <row r="620" spans="1:4" ht="17" thickTop="1" x14ac:dyDescent="0.2">
      <c r="A620" s="515" t="s">
        <v>255</v>
      </c>
      <c r="B620" s="516" t="s">
        <v>916</v>
      </c>
      <c r="C620" s="555">
        <v>470321</v>
      </c>
      <c r="D620" s="499"/>
    </row>
    <row r="621" spans="1:4" ht="16" x14ac:dyDescent="0.2">
      <c r="A621" s="502" t="s">
        <v>255</v>
      </c>
      <c r="B621" s="503" t="s">
        <v>916</v>
      </c>
      <c r="C621" s="506">
        <v>470329</v>
      </c>
      <c r="D621" s="499"/>
    </row>
    <row r="622" spans="1:4" ht="16" x14ac:dyDescent="0.2">
      <c r="A622" s="497" t="s">
        <v>255</v>
      </c>
      <c r="B622" s="498" t="s">
        <v>918</v>
      </c>
      <c r="C622" s="526" t="s">
        <v>974</v>
      </c>
      <c r="D622" s="499"/>
    </row>
    <row r="623" spans="1:4" ht="16" x14ac:dyDescent="0.2">
      <c r="A623" s="500" t="s">
        <v>255</v>
      </c>
      <c r="B623" s="501" t="s">
        <v>918</v>
      </c>
      <c r="C623" s="539" t="s">
        <v>975</v>
      </c>
      <c r="D623" s="499"/>
    </row>
    <row r="624" spans="1:4" ht="16" x14ac:dyDescent="0.2">
      <c r="A624" s="500" t="s">
        <v>255</v>
      </c>
      <c r="B624" s="501" t="s">
        <v>733</v>
      </c>
      <c r="C624" s="539" t="s">
        <v>974</v>
      </c>
      <c r="D624" s="499"/>
    </row>
    <row r="625" spans="1:4" ht="16" x14ac:dyDescent="0.2">
      <c r="A625" s="527" t="s">
        <v>255</v>
      </c>
      <c r="B625" s="528" t="s">
        <v>733</v>
      </c>
      <c r="C625" s="529" t="s">
        <v>975</v>
      </c>
      <c r="D625" s="499"/>
    </row>
    <row r="626" spans="1:4" ht="16" x14ac:dyDescent="0.2">
      <c r="A626" s="527" t="s">
        <v>255</v>
      </c>
      <c r="B626" s="528" t="s">
        <v>732</v>
      </c>
      <c r="C626" s="529">
        <v>470321</v>
      </c>
      <c r="D626" s="499"/>
    </row>
    <row r="627" spans="1:4" ht="16" x14ac:dyDescent="0.2">
      <c r="A627" s="527" t="s">
        <v>255</v>
      </c>
      <c r="B627" s="528" t="s">
        <v>732</v>
      </c>
      <c r="C627" s="529" t="s">
        <v>975</v>
      </c>
      <c r="D627" s="499"/>
    </row>
    <row r="628" spans="1:4" ht="16" x14ac:dyDescent="0.2">
      <c r="A628" s="527" t="s">
        <v>255</v>
      </c>
      <c r="B628" s="528" t="s">
        <v>519</v>
      </c>
      <c r="C628" s="529">
        <v>470321</v>
      </c>
      <c r="D628" s="499"/>
    </row>
    <row r="629" spans="1:4" ht="17" thickBot="1" x14ac:dyDescent="0.25">
      <c r="A629" s="534" t="s">
        <v>255</v>
      </c>
      <c r="B629" s="535" t="s">
        <v>519</v>
      </c>
      <c r="C629" s="536" t="s">
        <v>975</v>
      </c>
      <c r="D629" s="499"/>
    </row>
    <row r="630" spans="1:4" ht="17" thickTop="1" x14ac:dyDescent="0.2">
      <c r="A630" s="515" t="s">
        <v>258</v>
      </c>
      <c r="B630" s="516" t="s">
        <v>916</v>
      </c>
      <c r="C630" s="547">
        <v>4704</v>
      </c>
      <c r="D630" s="499"/>
    </row>
    <row r="631" spans="1:4" ht="16" x14ac:dyDescent="0.2">
      <c r="A631" s="500" t="s">
        <v>258</v>
      </c>
      <c r="B631" s="501" t="s">
        <v>918</v>
      </c>
      <c r="C631" s="526">
        <v>4704</v>
      </c>
      <c r="D631" s="499"/>
    </row>
    <row r="632" spans="1:4" ht="16" x14ac:dyDescent="0.2">
      <c r="A632" s="500" t="s">
        <v>258</v>
      </c>
      <c r="B632" s="501" t="s">
        <v>733</v>
      </c>
      <c r="C632" s="526">
        <v>4704</v>
      </c>
      <c r="D632" s="499"/>
    </row>
    <row r="633" spans="1:4" ht="16" x14ac:dyDescent="0.2">
      <c r="A633" s="500" t="s">
        <v>258</v>
      </c>
      <c r="B633" s="501" t="s">
        <v>732</v>
      </c>
      <c r="C633" s="526">
        <v>4704</v>
      </c>
      <c r="D633" s="499"/>
    </row>
    <row r="634" spans="1:4" ht="17" thickBot="1" x14ac:dyDescent="0.25">
      <c r="A634" s="534" t="s">
        <v>258</v>
      </c>
      <c r="B634" s="535" t="s">
        <v>519</v>
      </c>
      <c r="C634" s="553">
        <v>4704</v>
      </c>
      <c r="D634" s="499"/>
    </row>
    <row r="635" spans="1:4" ht="17" thickTop="1" x14ac:dyDescent="0.2">
      <c r="A635" s="545">
        <v>9.3000000000000007</v>
      </c>
      <c r="B635" s="546" t="s">
        <v>916</v>
      </c>
      <c r="C635" s="547">
        <v>4702</v>
      </c>
      <c r="D635" s="499"/>
    </row>
    <row r="636" spans="1:4" ht="16" x14ac:dyDescent="0.2">
      <c r="A636" s="497">
        <v>9.3000000000000007</v>
      </c>
      <c r="B636" s="498" t="s">
        <v>918</v>
      </c>
      <c r="C636" s="526" t="s">
        <v>976</v>
      </c>
      <c r="D636" s="499"/>
    </row>
    <row r="637" spans="1:4" ht="16" x14ac:dyDescent="0.2">
      <c r="A637" s="531">
        <v>9.3000000000000007</v>
      </c>
      <c r="B637" s="532" t="s">
        <v>733</v>
      </c>
      <c r="C637" s="533" t="s">
        <v>976</v>
      </c>
      <c r="D637" s="499"/>
    </row>
    <row r="638" spans="1:4" ht="16" x14ac:dyDescent="0.2">
      <c r="A638" s="531">
        <v>9.3000000000000007</v>
      </c>
      <c r="B638" s="532" t="s">
        <v>732</v>
      </c>
      <c r="C638" s="533" t="s">
        <v>976</v>
      </c>
      <c r="D638" s="499"/>
    </row>
    <row r="639" spans="1:4" ht="17" thickBot="1" x14ac:dyDescent="0.25">
      <c r="A639" s="534">
        <v>9.3000000000000007</v>
      </c>
      <c r="B639" s="535" t="s">
        <v>519</v>
      </c>
      <c r="C639" s="536" t="s">
        <v>976</v>
      </c>
      <c r="D639" s="499"/>
    </row>
    <row r="640" spans="1:4" ht="17" thickTop="1" x14ac:dyDescent="0.2">
      <c r="A640" s="515">
        <v>10</v>
      </c>
      <c r="B640" s="516" t="s">
        <v>916</v>
      </c>
      <c r="C640" s="547">
        <v>4706</v>
      </c>
      <c r="D640" s="499"/>
    </row>
    <row r="641" spans="1:4" ht="16" x14ac:dyDescent="0.2">
      <c r="A641" s="531">
        <v>10</v>
      </c>
      <c r="B641" s="532" t="s">
        <v>918</v>
      </c>
      <c r="C641" s="495">
        <v>4706</v>
      </c>
      <c r="D641" s="499"/>
    </row>
    <row r="642" spans="1:4" ht="16" x14ac:dyDescent="0.2">
      <c r="A642" s="500">
        <v>10</v>
      </c>
      <c r="B642" s="501" t="s">
        <v>733</v>
      </c>
      <c r="C642" s="539">
        <v>4706</v>
      </c>
      <c r="D642" s="499"/>
    </row>
    <row r="643" spans="1:4" ht="16" x14ac:dyDescent="0.2">
      <c r="A643" s="500">
        <v>10</v>
      </c>
      <c r="B643" s="501" t="s">
        <v>732</v>
      </c>
      <c r="C643" s="539">
        <v>4706</v>
      </c>
      <c r="D643" s="499"/>
    </row>
    <row r="644" spans="1:4" ht="17" thickBot="1" x14ac:dyDescent="0.25">
      <c r="A644" s="534">
        <v>10</v>
      </c>
      <c r="B644" s="535" t="s">
        <v>519</v>
      </c>
      <c r="C644" s="536">
        <v>4706</v>
      </c>
      <c r="D644" s="499"/>
    </row>
    <row r="645" spans="1:4" ht="17" thickTop="1" x14ac:dyDescent="0.2">
      <c r="A645" s="545">
        <v>10.1</v>
      </c>
      <c r="B645" s="546" t="s">
        <v>916</v>
      </c>
      <c r="C645" s="491">
        <v>470610</v>
      </c>
      <c r="D645" s="499"/>
    </row>
    <row r="646" spans="1:4" ht="16" x14ac:dyDescent="0.2">
      <c r="A646" s="531">
        <v>10.1</v>
      </c>
      <c r="B646" s="532" t="s">
        <v>916</v>
      </c>
      <c r="C646" s="495">
        <v>470691</v>
      </c>
      <c r="D646" s="499"/>
    </row>
    <row r="647" spans="1:4" ht="16" x14ac:dyDescent="0.2">
      <c r="A647" s="531">
        <v>10.1</v>
      </c>
      <c r="B647" s="532" t="s">
        <v>916</v>
      </c>
      <c r="C647" s="495">
        <v>470692</v>
      </c>
      <c r="D647" s="499"/>
    </row>
    <row r="648" spans="1:4" ht="16" x14ac:dyDescent="0.2">
      <c r="A648" s="531">
        <v>10.1</v>
      </c>
      <c r="B648" s="532" t="s">
        <v>916</v>
      </c>
      <c r="C648" s="495">
        <v>470693</v>
      </c>
      <c r="D648" s="499"/>
    </row>
    <row r="649" spans="1:4" ht="16" x14ac:dyDescent="0.2">
      <c r="A649" s="531">
        <v>10.1</v>
      </c>
      <c r="B649" s="532" t="s">
        <v>918</v>
      </c>
      <c r="C649" s="495" t="s">
        <v>977</v>
      </c>
      <c r="D649" s="499"/>
    </row>
    <row r="650" spans="1:4" ht="16" x14ac:dyDescent="0.2">
      <c r="A650" s="500">
        <v>10.1</v>
      </c>
      <c r="B650" s="501" t="s">
        <v>918</v>
      </c>
      <c r="C650" s="539" t="s">
        <v>978</v>
      </c>
      <c r="D650" s="499"/>
    </row>
    <row r="651" spans="1:4" ht="16" x14ac:dyDescent="0.2">
      <c r="A651" s="500">
        <v>10.1</v>
      </c>
      <c r="B651" s="501" t="s">
        <v>918</v>
      </c>
      <c r="C651" s="539" t="s">
        <v>979</v>
      </c>
      <c r="D651" s="499"/>
    </row>
    <row r="652" spans="1:4" ht="16" x14ac:dyDescent="0.2">
      <c r="A652" s="500">
        <v>10.1</v>
      </c>
      <c r="B652" s="501" t="s">
        <v>918</v>
      </c>
      <c r="C652" s="539" t="s">
        <v>980</v>
      </c>
      <c r="D652" s="499"/>
    </row>
    <row r="653" spans="1:4" ht="16" x14ac:dyDescent="0.2">
      <c r="A653" s="500">
        <v>10.1</v>
      </c>
      <c r="B653" s="501" t="s">
        <v>918</v>
      </c>
      <c r="C653" s="539" t="s">
        <v>981</v>
      </c>
      <c r="D653" s="499"/>
    </row>
    <row r="654" spans="1:4" ht="16" x14ac:dyDescent="0.2">
      <c r="A654" s="500">
        <v>10.1</v>
      </c>
      <c r="B654" s="501" t="s">
        <v>733</v>
      </c>
      <c r="C654" s="539" t="s">
        <v>977</v>
      </c>
      <c r="D654" s="499"/>
    </row>
    <row r="655" spans="1:4" ht="16" x14ac:dyDescent="0.2">
      <c r="A655" s="500">
        <v>10.1</v>
      </c>
      <c r="B655" s="501" t="s">
        <v>733</v>
      </c>
      <c r="C655" s="539" t="s">
        <v>978</v>
      </c>
      <c r="D655" s="499"/>
    </row>
    <row r="656" spans="1:4" ht="16" x14ac:dyDescent="0.2">
      <c r="A656" s="500">
        <v>10.1</v>
      </c>
      <c r="B656" s="501" t="s">
        <v>733</v>
      </c>
      <c r="C656" s="539" t="s">
        <v>979</v>
      </c>
      <c r="D656" s="499"/>
    </row>
    <row r="657" spans="1:4" ht="16" x14ac:dyDescent="0.2">
      <c r="A657" s="500">
        <v>10.1</v>
      </c>
      <c r="B657" s="501" t="s">
        <v>733</v>
      </c>
      <c r="C657" s="539" t="s">
        <v>980</v>
      </c>
      <c r="D657" s="499"/>
    </row>
    <row r="658" spans="1:4" ht="16" x14ac:dyDescent="0.2">
      <c r="A658" s="500">
        <v>10.1</v>
      </c>
      <c r="B658" s="528" t="s">
        <v>733</v>
      </c>
      <c r="C658" s="529" t="s">
        <v>981</v>
      </c>
      <c r="D658" s="499"/>
    </row>
    <row r="659" spans="1:4" ht="16" x14ac:dyDescent="0.2">
      <c r="A659" s="500">
        <v>10.1</v>
      </c>
      <c r="B659" s="528" t="s">
        <v>732</v>
      </c>
      <c r="C659" s="529">
        <v>470610</v>
      </c>
      <c r="D659" s="499"/>
    </row>
    <row r="660" spans="1:4" ht="16" x14ac:dyDescent="0.2">
      <c r="A660" s="500">
        <v>10.1</v>
      </c>
      <c r="B660" s="528" t="s">
        <v>732</v>
      </c>
      <c r="C660" s="529">
        <v>470630</v>
      </c>
      <c r="D660" s="499"/>
    </row>
    <row r="661" spans="1:4" ht="16" x14ac:dyDescent="0.2">
      <c r="A661" s="500">
        <v>10.1</v>
      </c>
      <c r="B661" s="528" t="s">
        <v>732</v>
      </c>
      <c r="C661" s="529">
        <v>470691</v>
      </c>
      <c r="D661" s="499"/>
    </row>
    <row r="662" spans="1:4" ht="16" x14ac:dyDescent="0.2">
      <c r="A662" s="500">
        <v>10.1</v>
      </c>
      <c r="B662" s="528" t="s">
        <v>732</v>
      </c>
      <c r="C662" s="529">
        <v>470692</v>
      </c>
      <c r="D662" s="499"/>
    </row>
    <row r="663" spans="1:4" ht="16" x14ac:dyDescent="0.2">
      <c r="A663" s="500">
        <v>10.1</v>
      </c>
      <c r="B663" s="528" t="s">
        <v>732</v>
      </c>
      <c r="C663" s="529" t="s">
        <v>981</v>
      </c>
      <c r="D663" s="499"/>
    </row>
    <row r="664" spans="1:4" ht="16" x14ac:dyDescent="0.2">
      <c r="A664" s="500">
        <v>10.1</v>
      </c>
      <c r="B664" s="528" t="s">
        <v>519</v>
      </c>
      <c r="C664" s="529">
        <v>470610</v>
      </c>
      <c r="D664" s="499"/>
    </row>
    <row r="665" spans="1:4" ht="16" x14ac:dyDescent="0.2">
      <c r="A665" s="500">
        <v>10.1</v>
      </c>
      <c r="B665" s="528" t="s">
        <v>519</v>
      </c>
      <c r="C665" s="529">
        <v>470630</v>
      </c>
      <c r="D665" s="499"/>
    </row>
    <row r="666" spans="1:4" ht="16" x14ac:dyDescent="0.2">
      <c r="A666" s="500">
        <v>10.1</v>
      </c>
      <c r="B666" s="528" t="s">
        <v>519</v>
      </c>
      <c r="C666" s="529">
        <v>470691</v>
      </c>
      <c r="D666" s="499"/>
    </row>
    <row r="667" spans="1:4" ht="16" x14ac:dyDescent="0.2">
      <c r="A667" s="500">
        <v>10.1</v>
      </c>
      <c r="B667" s="528" t="s">
        <v>519</v>
      </c>
      <c r="C667" s="529">
        <v>470692</v>
      </c>
      <c r="D667" s="499"/>
    </row>
    <row r="668" spans="1:4" ht="17" thickBot="1" x14ac:dyDescent="0.25">
      <c r="A668" s="534">
        <v>10.1</v>
      </c>
      <c r="B668" s="535" t="s">
        <v>519</v>
      </c>
      <c r="C668" s="536" t="s">
        <v>981</v>
      </c>
      <c r="D668" s="499"/>
    </row>
    <row r="669" spans="1:4" ht="17" thickTop="1" x14ac:dyDescent="0.2">
      <c r="A669" s="545">
        <v>10.199999999999999</v>
      </c>
      <c r="B669" s="546" t="s">
        <v>916</v>
      </c>
      <c r="C669" s="491">
        <v>470620</v>
      </c>
      <c r="D669" s="499"/>
    </row>
    <row r="670" spans="1:4" ht="16" x14ac:dyDescent="0.2">
      <c r="A670" s="531">
        <v>10.199999999999999</v>
      </c>
      <c r="B670" s="532" t="s">
        <v>918</v>
      </c>
      <c r="C670" s="495" t="s">
        <v>982</v>
      </c>
      <c r="D670" s="499"/>
    </row>
    <row r="671" spans="1:4" ht="16" x14ac:dyDescent="0.2">
      <c r="A671" s="531">
        <v>10.199999999999999</v>
      </c>
      <c r="B671" s="532" t="s">
        <v>733</v>
      </c>
      <c r="C671" s="495" t="s">
        <v>982</v>
      </c>
      <c r="D671" s="499"/>
    </row>
    <row r="672" spans="1:4" ht="16" x14ac:dyDescent="0.2">
      <c r="A672" s="531">
        <v>10.199999999999999</v>
      </c>
      <c r="B672" s="532" t="s">
        <v>732</v>
      </c>
      <c r="C672" s="495" t="s">
        <v>982</v>
      </c>
      <c r="D672" s="499"/>
    </row>
    <row r="673" spans="1:4" ht="17" thickBot="1" x14ac:dyDescent="0.25">
      <c r="A673" s="543">
        <v>10.199999999999999</v>
      </c>
      <c r="B673" s="544" t="s">
        <v>519</v>
      </c>
      <c r="C673" s="558" t="s">
        <v>982</v>
      </c>
      <c r="D673" s="499"/>
    </row>
    <row r="674" spans="1:4" ht="17" thickTop="1" x14ac:dyDescent="0.2">
      <c r="A674" s="545">
        <v>11</v>
      </c>
      <c r="B674" s="546" t="s">
        <v>916</v>
      </c>
      <c r="C674" s="491">
        <v>4707</v>
      </c>
      <c r="D674" s="499"/>
    </row>
    <row r="675" spans="1:4" ht="16" x14ac:dyDescent="0.2">
      <c r="A675" s="531">
        <v>11</v>
      </c>
      <c r="B675" s="532" t="s">
        <v>918</v>
      </c>
      <c r="C675" s="495" t="s">
        <v>983</v>
      </c>
      <c r="D675" s="499"/>
    </row>
    <row r="676" spans="1:4" ht="16" x14ac:dyDescent="0.2">
      <c r="A676" s="531">
        <v>11</v>
      </c>
      <c r="B676" s="532" t="s">
        <v>733</v>
      </c>
      <c r="C676" s="495" t="s">
        <v>983</v>
      </c>
      <c r="D676" s="499"/>
    </row>
    <row r="677" spans="1:4" ht="16" x14ac:dyDescent="0.2">
      <c r="A677" s="531">
        <v>11</v>
      </c>
      <c r="B677" s="532" t="s">
        <v>732</v>
      </c>
      <c r="C677" s="495" t="s">
        <v>983</v>
      </c>
      <c r="D677" s="499"/>
    </row>
    <row r="678" spans="1:4" ht="17" thickBot="1" x14ac:dyDescent="0.25">
      <c r="A678" s="543">
        <v>11</v>
      </c>
      <c r="B678" s="544" t="s">
        <v>519</v>
      </c>
      <c r="C678" s="558">
        <v>4707</v>
      </c>
      <c r="D678" s="499"/>
    </row>
    <row r="679" spans="1:4" ht="17" thickTop="1" x14ac:dyDescent="0.2">
      <c r="A679" s="515">
        <v>12</v>
      </c>
      <c r="B679" s="516" t="s">
        <v>916</v>
      </c>
      <c r="C679" s="555">
        <v>4801</v>
      </c>
      <c r="D679" s="499"/>
    </row>
    <row r="680" spans="1:4" ht="16" x14ac:dyDescent="0.2">
      <c r="A680" s="502">
        <v>12</v>
      </c>
      <c r="B680" s="503" t="s">
        <v>916</v>
      </c>
      <c r="C680" s="506">
        <v>4802</v>
      </c>
      <c r="D680" s="499"/>
    </row>
    <row r="681" spans="1:4" ht="16" x14ac:dyDescent="0.2">
      <c r="A681" s="502">
        <v>12</v>
      </c>
      <c r="B681" s="503" t="s">
        <v>916</v>
      </c>
      <c r="C681" s="506">
        <v>4803</v>
      </c>
      <c r="D681" s="499"/>
    </row>
    <row r="682" spans="1:4" ht="16" x14ac:dyDescent="0.2">
      <c r="A682" s="502">
        <v>12</v>
      </c>
      <c r="B682" s="503" t="s">
        <v>916</v>
      </c>
      <c r="C682" s="506">
        <v>4804</v>
      </c>
      <c r="D682" s="499"/>
    </row>
    <row r="683" spans="1:4" ht="16" x14ac:dyDescent="0.2">
      <c r="A683" s="502">
        <v>12</v>
      </c>
      <c r="B683" s="503" t="s">
        <v>916</v>
      </c>
      <c r="C683" s="506">
        <v>4805</v>
      </c>
      <c r="D683" s="499"/>
    </row>
    <row r="684" spans="1:4" ht="16" x14ac:dyDescent="0.2">
      <c r="A684" s="502">
        <v>12</v>
      </c>
      <c r="B684" s="503" t="s">
        <v>916</v>
      </c>
      <c r="C684" s="506">
        <v>4806</v>
      </c>
      <c r="D684" s="499"/>
    </row>
    <row r="685" spans="1:4" ht="16" x14ac:dyDescent="0.2">
      <c r="A685" s="502">
        <v>12</v>
      </c>
      <c r="B685" s="503" t="s">
        <v>916</v>
      </c>
      <c r="C685" s="506">
        <v>4808</v>
      </c>
      <c r="D685" s="499"/>
    </row>
    <row r="686" spans="1:4" ht="16" x14ac:dyDescent="0.2">
      <c r="A686" s="502">
        <v>12</v>
      </c>
      <c r="B686" s="503" t="s">
        <v>916</v>
      </c>
      <c r="C686" s="506">
        <v>4809</v>
      </c>
      <c r="D686" s="499"/>
    </row>
    <row r="687" spans="1:4" ht="16" x14ac:dyDescent="0.2">
      <c r="A687" s="502">
        <v>12</v>
      </c>
      <c r="B687" s="503" t="s">
        <v>916</v>
      </c>
      <c r="C687" s="506">
        <v>4810</v>
      </c>
      <c r="D687" s="499"/>
    </row>
    <row r="688" spans="1:4" ht="16" x14ac:dyDescent="0.2">
      <c r="A688" s="502">
        <v>12</v>
      </c>
      <c r="B688" s="503" t="s">
        <v>916</v>
      </c>
      <c r="C688" s="506">
        <v>481151</v>
      </c>
      <c r="D688" s="499"/>
    </row>
    <row r="689" spans="1:4" ht="16" x14ac:dyDescent="0.2">
      <c r="A689" s="502">
        <v>12</v>
      </c>
      <c r="B689" s="503" t="s">
        <v>916</v>
      </c>
      <c r="C689" s="506">
        <v>481159</v>
      </c>
      <c r="D689" s="499"/>
    </row>
    <row r="690" spans="1:4" ht="16" x14ac:dyDescent="0.2">
      <c r="A690" s="502">
        <v>12</v>
      </c>
      <c r="B690" s="503" t="s">
        <v>916</v>
      </c>
      <c r="C690" s="506">
        <v>4812</v>
      </c>
      <c r="D690" s="499"/>
    </row>
    <row r="691" spans="1:4" ht="16" x14ac:dyDescent="0.2">
      <c r="A691" s="502">
        <v>12</v>
      </c>
      <c r="B691" s="503" t="s">
        <v>916</v>
      </c>
      <c r="C691" s="506">
        <v>4813</v>
      </c>
      <c r="D691" s="499"/>
    </row>
    <row r="692" spans="1:4" ht="16" x14ac:dyDescent="0.2">
      <c r="A692" s="531">
        <v>12</v>
      </c>
      <c r="B692" s="532" t="s">
        <v>918</v>
      </c>
      <c r="C692" s="495" t="s">
        <v>984</v>
      </c>
      <c r="D692" s="499"/>
    </row>
    <row r="693" spans="1:4" ht="16" x14ac:dyDescent="0.2">
      <c r="A693" s="502">
        <v>12</v>
      </c>
      <c r="B693" s="503" t="s">
        <v>918</v>
      </c>
      <c r="C693" s="506">
        <v>4802</v>
      </c>
      <c r="D693" s="499"/>
    </row>
    <row r="694" spans="1:4" ht="16" x14ac:dyDescent="0.2">
      <c r="A694" s="502">
        <v>12</v>
      </c>
      <c r="B694" s="503" t="s">
        <v>918</v>
      </c>
      <c r="C694" s="506" t="s">
        <v>985</v>
      </c>
      <c r="D694" s="499"/>
    </row>
    <row r="695" spans="1:4" ht="16" x14ac:dyDescent="0.2">
      <c r="A695" s="502">
        <v>12</v>
      </c>
      <c r="B695" s="503" t="s">
        <v>918</v>
      </c>
      <c r="C695" s="506">
        <v>4804</v>
      </c>
      <c r="D695" s="499"/>
    </row>
    <row r="696" spans="1:4" ht="16" x14ac:dyDescent="0.2">
      <c r="A696" s="502">
        <v>12</v>
      </c>
      <c r="B696" s="503" t="s">
        <v>918</v>
      </c>
      <c r="C696" s="506">
        <v>4805</v>
      </c>
      <c r="D696" s="499"/>
    </row>
    <row r="697" spans="1:4" ht="16" x14ac:dyDescent="0.2">
      <c r="A697" s="502">
        <v>12</v>
      </c>
      <c r="B697" s="503" t="s">
        <v>918</v>
      </c>
      <c r="C697" s="506">
        <v>4806</v>
      </c>
      <c r="D697" s="499"/>
    </row>
    <row r="698" spans="1:4" ht="16" x14ac:dyDescent="0.2">
      <c r="A698" s="502">
        <v>12</v>
      </c>
      <c r="B698" s="503" t="s">
        <v>918</v>
      </c>
      <c r="C698" s="506" t="s">
        <v>986</v>
      </c>
      <c r="D698" s="499"/>
    </row>
    <row r="699" spans="1:4" ht="16" x14ac:dyDescent="0.2">
      <c r="A699" s="502">
        <v>12</v>
      </c>
      <c r="B699" s="503" t="s">
        <v>918</v>
      </c>
      <c r="C699" s="506">
        <v>4809</v>
      </c>
      <c r="D699" s="499"/>
    </row>
    <row r="700" spans="1:4" ht="16" x14ac:dyDescent="0.2">
      <c r="A700" s="502">
        <v>12</v>
      </c>
      <c r="B700" s="503" t="s">
        <v>918</v>
      </c>
      <c r="C700" s="506">
        <v>4810</v>
      </c>
      <c r="D700" s="499"/>
    </row>
    <row r="701" spans="1:4" ht="16" x14ac:dyDescent="0.2">
      <c r="A701" s="502">
        <v>12</v>
      </c>
      <c r="B701" s="503" t="s">
        <v>918</v>
      </c>
      <c r="C701" s="506" t="s">
        <v>987</v>
      </c>
      <c r="D701" s="499"/>
    </row>
    <row r="702" spans="1:4" ht="16" x14ac:dyDescent="0.2">
      <c r="A702" s="502">
        <v>12</v>
      </c>
      <c r="B702" s="503" t="s">
        <v>918</v>
      </c>
      <c r="C702" s="506" t="s">
        <v>988</v>
      </c>
      <c r="D702" s="499"/>
    </row>
    <row r="703" spans="1:4" ht="16" x14ac:dyDescent="0.2">
      <c r="A703" s="502">
        <v>12</v>
      </c>
      <c r="B703" s="503" t="s">
        <v>918</v>
      </c>
      <c r="C703" s="506" t="s">
        <v>989</v>
      </c>
      <c r="D703" s="499"/>
    </row>
    <row r="704" spans="1:4" ht="16" x14ac:dyDescent="0.2">
      <c r="A704" s="502">
        <v>12</v>
      </c>
      <c r="B704" s="503" t="s">
        <v>918</v>
      </c>
      <c r="C704" s="506" t="s">
        <v>990</v>
      </c>
      <c r="D704" s="499"/>
    </row>
    <row r="705" spans="1:4" ht="16" x14ac:dyDescent="0.2">
      <c r="A705" s="502">
        <v>12</v>
      </c>
      <c r="B705" s="503" t="s">
        <v>733</v>
      </c>
      <c r="C705" s="506" t="s">
        <v>984</v>
      </c>
      <c r="D705" s="499"/>
    </row>
    <row r="706" spans="1:4" ht="16" x14ac:dyDescent="0.2">
      <c r="A706" s="502">
        <v>12</v>
      </c>
      <c r="B706" s="503" t="s">
        <v>733</v>
      </c>
      <c r="C706" s="506">
        <v>4802</v>
      </c>
      <c r="D706" s="499"/>
    </row>
    <row r="707" spans="1:4" ht="16" x14ac:dyDescent="0.2">
      <c r="A707" s="502">
        <v>12</v>
      </c>
      <c r="B707" s="503" t="s">
        <v>733</v>
      </c>
      <c r="C707" s="506" t="s">
        <v>985</v>
      </c>
      <c r="D707" s="499"/>
    </row>
    <row r="708" spans="1:4" ht="16" x14ac:dyDescent="0.2">
      <c r="A708" s="502">
        <v>12</v>
      </c>
      <c r="B708" s="503" t="s">
        <v>733</v>
      </c>
      <c r="C708" s="506">
        <v>4804</v>
      </c>
      <c r="D708" s="499"/>
    </row>
    <row r="709" spans="1:4" ht="16" x14ac:dyDescent="0.2">
      <c r="A709" s="502">
        <v>12</v>
      </c>
      <c r="B709" s="503" t="s">
        <v>733</v>
      </c>
      <c r="C709" s="506">
        <v>4805</v>
      </c>
      <c r="D709" s="499"/>
    </row>
    <row r="710" spans="1:4" ht="16" x14ac:dyDescent="0.2">
      <c r="A710" s="502">
        <v>12</v>
      </c>
      <c r="B710" s="503" t="s">
        <v>733</v>
      </c>
      <c r="C710" s="506">
        <v>4806</v>
      </c>
      <c r="D710" s="499"/>
    </row>
    <row r="711" spans="1:4" ht="16" x14ac:dyDescent="0.2">
      <c r="A711" s="502">
        <v>12</v>
      </c>
      <c r="B711" s="503" t="s">
        <v>733</v>
      </c>
      <c r="C711" s="506" t="s">
        <v>986</v>
      </c>
      <c r="D711" s="499"/>
    </row>
    <row r="712" spans="1:4" ht="16" x14ac:dyDescent="0.2">
      <c r="A712" s="502">
        <v>12</v>
      </c>
      <c r="B712" s="503" t="s">
        <v>733</v>
      </c>
      <c r="C712" s="506">
        <v>4809</v>
      </c>
      <c r="D712" s="499"/>
    </row>
    <row r="713" spans="1:4" ht="16" x14ac:dyDescent="0.2">
      <c r="A713" s="502">
        <v>12</v>
      </c>
      <c r="B713" s="503" t="s">
        <v>733</v>
      </c>
      <c r="C713" s="506">
        <v>4810</v>
      </c>
      <c r="D713" s="499"/>
    </row>
    <row r="714" spans="1:4" ht="16" x14ac:dyDescent="0.2">
      <c r="A714" s="502">
        <v>12</v>
      </c>
      <c r="B714" s="503" t="s">
        <v>733</v>
      </c>
      <c r="C714" s="506" t="s">
        <v>987</v>
      </c>
      <c r="D714" s="499"/>
    </row>
    <row r="715" spans="1:4" ht="16" x14ac:dyDescent="0.2">
      <c r="A715" s="502">
        <v>12</v>
      </c>
      <c r="B715" s="503" t="s">
        <v>733</v>
      </c>
      <c r="C715" s="506" t="s">
        <v>988</v>
      </c>
      <c r="D715" s="499"/>
    </row>
    <row r="716" spans="1:4" ht="16" x14ac:dyDescent="0.2">
      <c r="A716" s="502">
        <v>12</v>
      </c>
      <c r="B716" s="503" t="s">
        <v>733</v>
      </c>
      <c r="C716" s="506" t="s">
        <v>989</v>
      </c>
      <c r="D716" s="499"/>
    </row>
    <row r="717" spans="1:4" ht="16" x14ac:dyDescent="0.2">
      <c r="A717" s="502">
        <v>12</v>
      </c>
      <c r="B717" s="503" t="s">
        <v>733</v>
      </c>
      <c r="C717" s="506" t="s">
        <v>990</v>
      </c>
      <c r="D717" s="499"/>
    </row>
    <row r="718" spans="1:4" ht="16" x14ac:dyDescent="0.2">
      <c r="A718" s="502">
        <v>12</v>
      </c>
      <c r="B718" s="503" t="s">
        <v>732</v>
      </c>
      <c r="C718" s="506">
        <v>4801</v>
      </c>
      <c r="D718" s="499"/>
    </row>
    <row r="719" spans="1:4" ht="16" x14ac:dyDescent="0.2">
      <c r="A719" s="502">
        <v>12</v>
      </c>
      <c r="B719" s="503" t="s">
        <v>732</v>
      </c>
      <c r="C719" s="506">
        <v>4802</v>
      </c>
      <c r="D719" s="499"/>
    </row>
    <row r="720" spans="1:4" ht="16" x14ac:dyDescent="0.2">
      <c r="A720" s="502">
        <v>12</v>
      </c>
      <c r="B720" s="503" t="s">
        <v>732</v>
      </c>
      <c r="C720" s="506">
        <v>4803</v>
      </c>
      <c r="D720" s="499"/>
    </row>
    <row r="721" spans="1:4" ht="16" x14ac:dyDescent="0.2">
      <c r="A721" s="502">
        <v>12</v>
      </c>
      <c r="B721" s="503" t="s">
        <v>732</v>
      </c>
      <c r="C721" s="506">
        <v>4804</v>
      </c>
      <c r="D721" s="499"/>
    </row>
    <row r="722" spans="1:4" ht="16" x14ac:dyDescent="0.2">
      <c r="A722" s="502">
        <v>12</v>
      </c>
      <c r="B722" s="503" t="s">
        <v>732</v>
      </c>
      <c r="C722" s="506">
        <v>4805</v>
      </c>
      <c r="D722" s="499"/>
    </row>
    <row r="723" spans="1:4" ht="16" x14ac:dyDescent="0.2">
      <c r="A723" s="502">
        <v>12</v>
      </c>
      <c r="B723" s="503" t="s">
        <v>732</v>
      </c>
      <c r="C723" s="506">
        <v>4806</v>
      </c>
      <c r="D723" s="499"/>
    </row>
    <row r="724" spans="1:4" ht="16" x14ac:dyDescent="0.2">
      <c r="A724" s="502">
        <v>12</v>
      </c>
      <c r="B724" s="503" t="s">
        <v>732</v>
      </c>
      <c r="C724" s="506">
        <v>4808</v>
      </c>
      <c r="D724" s="499"/>
    </row>
    <row r="725" spans="1:4" ht="16" x14ac:dyDescent="0.2">
      <c r="A725" s="502">
        <v>12</v>
      </c>
      <c r="B725" s="503" t="s">
        <v>732</v>
      </c>
      <c r="C725" s="506">
        <v>4809</v>
      </c>
      <c r="D725" s="499"/>
    </row>
    <row r="726" spans="1:4" ht="16" x14ac:dyDescent="0.2">
      <c r="A726" s="502">
        <v>12</v>
      </c>
      <c r="B726" s="503" t="s">
        <v>732</v>
      </c>
      <c r="C726" s="506">
        <v>4810</v>
      </c>
      <c r="D726" s="499"/>
    </row>
    <row r="727" spans="1:4" ht="16" x14ac:dyDescent="0.2">
      <c r="A727" s="502">
        <v>12</v>
      </c>
      <c r="B727" s="503" t="s">
        <v>732</v>
      </c>
      <c r="C727" s="506">
        <v>481151</v>
      </c>
      <c r="D727" s="499"/>
    </row>
    <row r="728" spans="1:4" ht="16" x14ac:dyDescent="0.2">
      <c r="A728" s="502">
        <v>12</v>
      </c>
      <c r="B728" s="503" t="s">
        <v>732</v>
      </c>
      <c r="C728" s="506">
        <v>481159</v>
      </c>
      <c r="D728" s="499"/>
    </row>
    <row r="729" spans="1:4" ht="16" x14ac:dyDescent="0.2">
      <c r="A729" s="502">
        <v>12</v>
      </c>
      <c r="B729" s="503" t="s">
        <v>732</v>
      </c>
      <c r="C729" s="506">
        <v>4812</v>
      </c>
      <c r="D729" s="499"/>
    </row>
    <row r="730" spans="1:4" ht="16" x14ac:dyDescent="0.2">
      <c r="A730" s="502">
        <v>12</v>
      </c>
      <c r="B730" s="503" t="s">
        <v>732</v>
      </c>
      <c r="C730" s="506">
        <v>4813</v>
      </c>
      <c r="D730" s="499"/>
    </row>
    <row r="731" spans="1:4" ht="16" x14ac:dyDescent="0.2">
      <c r="A731" s="502">
        <v>12</v>
      </c>
      <c r="B731" s="503" t="s">
        <v>519</v>
      </c>
      <c r="C731" s="506">
        <v>4801</v>
      </c>
      <c r="D731" s="499"/>
    </row>
    <row r="732" spans="1:4" ht="16" x14ac:dyDescent="0.2">
      <c r="A732" s="502">
        <v>12</v>
      </c>
      <c r="B732" s="503" t="s">
        <v>519</v>
      </c>
      <c r="C732" s="506">
        <v>4802</v>
      </c>
      <c r="D732" s="499"/>
    </row>
    <row r="733" spans="1:4" ht="16" x14ac:dyDescent="0.2">
      <c r="A733" s="502">
        <v>12</v>
      </c>
      <c r="B733" s="503" t="s">
        <v>519</v>
      </c>
      <c r="C733" s="506">
        <v>4803</v>
      </c>
      <c r="D733" s="499"/>
    </row>
    <row r="734" spans="1:4" ht="16" x14ac:dyDescent="0.2">
      <c r="A734" s="502">
        <v>12</v>
      </c>
      <c r="B734" s="503" t="s">
        <v>519</v>
      </c>
      <c r="C734" s="506">
        <v>4804</v>
      </c>
      <c r="D734" s="499"/>
    </row>
    <row r="735" spans="1:4" ht="16" x14ac:dyDescent="0.2">
      <c r="A735" s="502">
        <v>12</v>
      </c>
      <c r="B735" s="503" t="s">
        <v>519</v>
      </c>
      <c r="C735" s="506">
        <v>4805</v>
      </c>
      <c r="D735" s="499"/>
    </row>
    <row r="736" spans="1:4" ht="16" x14ac:dyDescent="0.2">
      <c r="A736" s="502">
        <v>12</v>
      </c>
      <c r="B736" s="503" t="s">
        <v>519</v>
      </c>
      <c r="C736" s="506">
        <v>4806</v>
      </c>
      <c r="D736" s="499"/>
    </row>
    <row r="737" spans="1:4" ht="16" x14ac:dyDescent="0.2">
      <c r="A737" s="502">
        <v>12</v>
      </c>
      <c r="B737" s="503" t="s">
        <v>519</v>
      </c>
      <c r="C737" s="506">
        <v>4808</v>
      </c>
      <c r="D737" s="499"/>
    </row>
    <row r="738" spans="1:4" ht="16" x14ac:dyDescent="0.2">
      <c r="A738" s="502">
        <v>12</v>
      </c>
      <c r="B738" s="503" t="s">
        <v>519</v>
      </c>
      <c r="C738" s="506">
        <v>4809</v>
      </c>
      <c r="D738" s="499"/>
    </row>
    <row r="739" spans="1:4" ht="16" x14ac:dyDescent="0.2">
      <c r="A739" s="502">
        <v>12</v>
      </c>
      <c r="B739" s="503" t="s">
        <v>519</v>
      </c>
      <c r="C739" s="506">
        <v>4810</v>
      </c>
      <c r="D739" s="499"/>
    </row>
    <row r="740" spans="1:4" ht="16" x14ac:dyDescent="0.2">
      <c r="A740" s="502">
        <v>12</v>
      </c>
      <c r="B740" s="503" t="s">
        <v>519</v>
      </c>
      <c r="C740" s="506">
        <v>481151</v>
      </c>
      <c r="D740" s="499"/>
    </row>
    <row r="741" spans="1:4" ht="16" x14ac:dyDescent="0.2">
      <c r="A741" s="502">
        <v>12</v>
      </c>
      <c r="B741" s="503" t="s">
        <v>519</v>
      </c>
      <c r="C741" s="506">
        <v>481159</v>
      </c>
      <c r="D741" s="499"/>
    </row>
    <row r="742" spans="1:4" ht="16" x14ac:dyDescent="0.2">
      <c r="A742" s="502">
        <v>12</v>
      </c>
      <c r="B742" s="503" t="s">
        <v>519</v>
      </c>
      <c r="C742" s="506">
        <v>4812</v>
      </c>
      <c r="D742" s="499"/>
    </row>
    <row r="743" spans="1:4" ht="17" thickBot="1" x14ac:dyDescent="0.25">
      <c r="A743" s="507">
        <v>12</v>
      </c>
      <c r="B743" s="518" t="s">
        <v>519</v>
      </c>
      <c r="C743" s="508">
        <v>4813</v>
      </c>
      <c r="D743" s="499"/>
    </row>
    <row r="744" spans="1:4" ht="17" thickTop="1" x14ac:dyDescent="0.2">
      <c r="A744" s="515">
        <v>12.1</v>
      </c>
      <c r="B744" s="516" t="s">
        <v>916</v>
      </c>
      <c r="C744" s="555">
        <v>4801</v>
      </c>
      <c r="D744" s="499"/>
    </row>
    <row r="745" spans="1:4" ht="16" x14ac:dyDescent="0.2">
      <c r="A745" s="502">
        <v>12.1</v>
      </c>
      <c r="B745" s="503" t="s">
        <v>916</v>
      </c>
      <c r="C745" s="506">
        <v>480210</v>
      </c>
      <c r="D745" s="499"/>
    </row>
    <row r="746" spans="1:4" ht="16" x14ac:dyDescent="0.2">
      <c r="A746" s="502">
        <v>12.1</v>
      </c>
      <c r="B746" s="503" t="s">
        <v>916</v>
      </c>
      <c r="C746" s="506">
        <v>480220</v>
      </c>
      <c r="D746" s="499"/>
    </row>
    <row r="747" spans="1:4" ht="16" x14ac:dyDescent="0.2">
      <c r="A747" s="502">
        <v>12.1</v>
      </c>
      <c r="B747" s="503" t="s">
        <v>916</v>
      </c>
      <c r="C747" s="506">
        <v>480254</v>
      </c>
      <c r="D747" s="499"/>
    </row>
    <row r="748" spans="1:4" ht="16" x14ac:dyDescent="0.2">
      <c r="A748" s="502">
        <v>12.1</v>
      </c>
      <c r="B748" s="503" t="s">
        <v>916</v>
      </c>
      <c r="C748" s="506">
        <v>480255</v>
      </c>
      <c r="D748" s="499"/>
    </row>
    <row r="749" spans="1:4" ht="16" x14ac:dyDescent="0.2">
      <c r="A749" s="502">
        <v>12.1</v>
      </c>
      <c r="B749" s="503" t="s">
        <v>916</v>
      </c>
      <c r="C749" s="506">
        <v>480256</v>
      </c>
      <c r="D749" s="499"/>
    </row>
    <row r="750" spans="1:4" ht="16" x14ac:dyDescent="0.2">
      <c r="A750" s="502">
        <v>12.1</v>
      </c>
      <c r="B750" s="503" t="s">
        <v>916</v>
      </c>
      <c r="C750" s="506">
        <v>480257</v>
      </c>
      <c r="D750" s="499"/>
    </row>
    <row r="751" spans="1:4" ht="16" x14ac:dyDescent="0.2">
      <c r="A751" s="502">
        <v>12.1</v>
      </c>
      <c r="B751" s="503" t="s">
        <v>916</v>
      </c>
      <c r="C751" s="506">
        <v>480258</v>
      </c>
      <c r="D751" s="499"/>
    </row>
    <row r="752" spans="1:4" ht="16" x14ac:dyDescent="0.2">
      <c r="A752" s="502">
        <v>12.1</v>
      </c>
      <c r="B752" s="503" t="s">
        <v>916</v>
      </c>
      <c r="C752" s="506">
        <v>480261</v>
      </c>
      <c r="D752" s="499"/>
    </row>
    <row r="753" spans="1:4" ht="16" x14ac:dyDescent="0.2">
      <c r="A753" s="502">
        <v>12.1</v>
      </c>
      <c r="B753" s="503" t="s">
        <v>916</v>
      </c>
      <c r="C753" s="506">
        <v>480262</v>
      </c>
      <c r="D753" s="499"/>
    </row>
    <row r="754" spans="1:4" ht="16" x14ac:dyDescent="0.2">
      <c r="A754" s="502">
        <v>12.1</v>
      </c>
      <c r="B754" s="503" t="s">
        <v>916</v>
      </c>
      <c r="C754" s="506">
        <v>480269</v>
      </c>
      <c r="D754" s="499"/>
    </row>
    <row r="755" spans="1:4" ht="16" x14ac:dyDescent="0.2">
      <c r="A755" s="502">
        <v>12.1</v>
      </c>
      <c r="B755" s="503" t="s">
        <v>916</v>
      </c>
      <c r="C755" s="506">
        <v>4809</v>
      </c>
      <c r="D755" s="499"/>
    </row>
    <row r="756" spans="1:4" ht="16" x14ac:dyDescent="0.2">
      <c r="A756" s="502">
        <v>12.1</v>
      </c>
      <c r="B756" s="503" t="s">
        <v>916</v>
      </c>
      <c r="C756" s="506">
        <v>481013</v>
      </c>
      <c r="D756" s="499"/>
    </row>
    <row r="757" spans="1:4" ht="16" x14ac:dyDescent="0.2">
      <c r="A757" s="502">
        <v>12.1</v>
      </c>
      <c r="B757" s="503" t="s">
        <v>916</v>
      </c>
      <c r="C757" s="506">
        <v>481014</v>
      </c>
      <c r="D757" s="499"/>
    </row>
    <row r="758" spans="1:4" ht="16" x14ac:dyDescent="0.2">
      <c r="A758" s="502">
        <v>12.1</v>
      </c>
      <c r="B758" s="503" t="s">
        <v>916</v>
      </c>
      <c r="C758" s="506">
        <v>481019</v>
      </c>
      <c r="D758" s="499"/>
    </row>
    <row r="759" spans="1:4" ht="16" x14ac:dyDescent="0.2">
      <c r="A759" s="531">
        <v>12.1</v>
      </c>
      <c r="B759" s="532" t="s">
        <v>916</v>
      </c>
      <c r="C759" s="495">
        <v>481022</v>
      </c>
      <c r="D759" s="499"/>
    </row>
    <row r="760" spans="1:4" ht="16" x14ac:dyDescent="0.2">
      <c r="A760" s="531">
        <v>12.1</v>
      </c>
      <c r="B760" s="532" t="s">
        <v>916</v>
      </c>
      <c r="C760" s="495">
        <v>481029</v>
      </c>
      <c r="D760" s="499"/>
    </row>
    <row r="761" spans="1:4" ht="16" x14ac:dyDescent="0.2">
      <c r="A761" s="531">
        <v>12.1</v>
      </c>
      <c r="B761" s="532" t="s">
        <v>918</v>
      </c>
      <c r="C761" s="495" t="s">
        <v>984</v>
      </c>
      <c r="D761" s="499"/>
    </row>
    <row r="762" spans="1:4" ht="16" x14ac:dyDescent="0.2">
      <c r="A762" s="502">
        <v>12.1</v>
      </c>
      <c r="B762" s="503" t="s">
        <v>918</v>
      </c>
      <c r="C762" s="495" t="s">
        <v>991</v>
      </c>
      <c r="D762" s="499"/>
    </row>
    <row r="763" spans="1:4" ht="16" x14ac:dyDescent="0.2">
      <c r="A763" s="502">
        <v>12.1</v>
      </c>
      <c r="B763" s="503" t="s">
        <v>918</v>
      </c>
      <c r="C763" s="495" t="s">
        <v>992</v>
      </c>
      <c r="D763" s="499"/>
    </row>
    <row r="764" spans="1:4" ht="16" x14ac:dyDescent="0.2">
      <c r="A764" s="502">
        <v>12.1</v>
      </c>
      <c r="B764" s="503" t="s">
        <v>918</v>
      </c>
      <c r="C764" s="495" t="s">
        <v>993</v>
      </c>
      <c r="D764" s="499"/>
    </row>
    <row r="765" spans="1:4" ht="16" x14ac:dyDescent="0.2">
      <c r="A765" s="502">
        <v>12.1</v>
      </c>
      <c r="B765" s="503" t="s">
        <v>918</v>
      </c>
      <c r="C765" s="495" t="s">
        <v>994</v>
      </c>
      <c r="D765" s="499"/>
    </row>
    <row r="766" spans="1:4" ht="16" x14ac:dyDescent="0.2">
      <c r="A766" s="502">
        <v>12.1</v>
      </c>
      <c r="B766" s="503" t="s">
        <v>918</v>
      </c>
      <c r="C766" s="495" t="s">
        <v>995</v>
      </c>
      <c r="D766" s="499"/>
    </row>
    <row r="767" spans="1:4" ht="16" x14ac:dyDescent="0.2">
      <c r="A767" s="502">
        <v>12.1</v>
      </c>
      <c r="B767" s="503" t="s">
        <v>918</v>
      </c>
      <c r="C767" s="495" t="s">
        <v>996</v>
      </c>
      <c r="D767" s="499"/>
    </row>
    <row r="768" spans="1:4" ht="16" x14ac:dyDescent="0.2">
      <c r="A768" s="502">
        <v>12.1</v>
      </c>
      <c r="B768" s="503" t="s">
        <v>918</v>
      </c>
      <c r="C768" s="495" t="s">
        <v>997</v>
      </c>
      <c r="D768" s="499"/>
    </row>
    <row r="769" spans="1:4" ht="16" x14ac:dyDescent="0.2">
      <c r="A769" s="502">
        <v>12.1</v>
      </c>
      <c r="B769" s="503" t="s">
        <v>918</v>
      </c>
      <c r="C769" s="495" t="s">
        <v>998</v>
      </c>
      <c r="D769" s="499"/>
    </row>
    <row r="770" spans="1:4" ht="16" x14ac:dyDescent="0.2">
      <c r="A770" s="502">
        <v>12.1</v>
      </c>
      <c r="B770" s="503" t="s">
        <v>918</v>
      </c>
      <c r="C770" s="495" t="s">
        <v>999</v>
      </c>
      <c r="D770" s="499"/>
    </row>
    <row r="771" spans="1:4" ht="16" x14ac:dyDescent="0.2">
      <c r="A771" s="502">
        <v>12.1</v>
      </c>
      <c r="B771" s="503" t="s">
        <v>918</v>
      </c>
      <c r="C771" s="495" t="s">
        <v>1000</v>
      </c>
      <c r="D771" s="499"/>
    </row>
    <row r="772" spans="1:4" ht="16" x14ac:dyDescent="0.2">
      <c r="A772" s="502">
        <v>12.1</v>
      </c>
      <c r="B772" s="503" t="s">
        <v>918</v>
      </c>
      <c r="C772" s="495">
        <v>4809</v>
      </c>
      <c r="D772" s="499"/>
    </row>
    <row r="773" spans="1:4" ht="16" x14ac:dyDescent="0.2">
      <c r="A773" s="502">
        <v>12.1</v>
      </c>
      <c r="B773" s="503" t="s">
        <v>918</v>
      </c>
      <c r="C773" s="495" t="s">
        <v>1001</v>
      </c>
      <c r="D773" s="499"/>
    </row>
    <row r="774" spans="1:4" ht="16" x14ac:dyDescent="0.2">
      <c r="A774" s="502">
        <v>12.1</v>
      </c>
      <c r="B774" s="503" t="s">
        <v>918</v>
      </c>
      <c r="C774" s="495" t="s">
        <v>1002</v>
      </c>
      <c r="D774" s="499"/>
    </row>
    <row r="775" spans="1:4" ht="16" x14ac:dyDescent="0.2">
      <c r="A775" s="502">
        <v>12.1</v>
      </c>
      <c r="B775" s="503" t="s">
        <v>918</v>
      </c>
      <c r="C775" s="495" t="s">
        <v>1003</v>
      </c>
      <c r="D775" s="499"/>
    </row>
    <row r="776" spans="1:4" ht="16" x14ac:dyDescent="0.2">
      <c r="A776" s="502">
        <v>12.1</v>
      </c>
      <c r="B776" s="503" t="s">
        <v>918</v>
      </c>
      <c r="C776" s="495" t="s">
        <v>1004</v>
      </c>
      <c r="D776" s="499"/>
    </row>
    <row r="777" spans="1:4" ht="16" x14ac:dyDescent="0.2">
      <c r="A777" s="502">
        <v>12.1</v>
      </c>
      <c r="B777" s="503" t="s">
        <v>918</v>
      </c>
      <c r="C777" s="495" t="s">
        <v>1005</v>
      </c>
      <c r="D777" s="499"/>
    </row>
    <row r="778" spans="1:4" ht="16" x14ac:dyDescent="0.2">
      <c r="A778" s="502">
        <v>12.1</v>
      </c>
      <c r="B778" s="503" t="s">
        <v>733</v>
      </c>
      <c r="C778" s="495" t="s">
        <v>984</v>
      </c>
      <c r="D778" s="499"/>
    </row>
    <row r="779" spans="1:4" ht="16" x14ac:dyDescent="0.2">
      <c r="A779" s="502">
        <v>12.1</v>
      </c>
      <c r="B779" s="503" t="s">
        <v>733</v>
      </c>
      <c r="C779" s="495" t="s">
        <v>991</v>
      </c>
      <c r="D779" s="499"/>
    </row>
    <row r="780" spans="1:4" ht="16" x14ac:dyDescent="0.2">
      <c r="A780" s="502">
        <v>12.1</v>
      </c>
      <c r="B780" s="503" t="s">
        <v>733</v>
      </c>
      <c r="C780" s="495" t="s">
        <v>992</v>
      </c>
      <c r="D780" s="499"/>
    </row>
    <row r="781" spans="1:4" ht="16" x14ac:dyDescent="0.2">
      <c r="A781" s="502">
        <v>12.1</v>
      </c>
      <c r="B781" s="503" t="s">
        <v>733</v>
      </c>
      <c r="C781" s="495" t="s">
        <v>993</v>
      </c>
      <c r="D781" s="499"/>
    </row>
    <row r="782" spans="1:4" ht="16" x14ac:dyDescent="0.2">
      <c r="A782" s="502">
        <v>12.1</v>
      </c>
      <c r="B782" s="503" t="s">
        <v>733</v>
      </c>
      <c r="C782" s="495" t="s">
        <v>994</v>
      </c>
      <c r="D782" s="499"/>
    </row>
    <row r="783" spans="1:4" ht="16" x14ac:dyDescent="0.2">
      <c r="A783" s="502">
        <v>12.1</v>
      </c>
      <c r="B783" s="503" t="s">
        <v>733</v>
      </c>
      <c r="C783" s="495" t="s">
        <v>995</v>
      </c>
      <c r="D783" s="499"/>
    </row>
    <row r="784" spans="1:4" ht="16" x14ac:dyDescent="0.2">
      <c r="A784" s="502">
        <v>12.1</v>
      </c>
      <c r="B784" s="503" t="s">
        <v>733</v>
      </c>
      <c r="C784" s="495" t="s">
        <v>996</v>
      </c>
      <c r="D784" s="499"/>
    </row>
    <row r="785" spans="1:4" ht="16" x14ac:dyDescent="0.2">
      <c r="A785" s="502">
        <v>12.1</v>
      </c>
      <c r="B785" s="503" t="s">
        <v>733</v>
      </c>
      <c r="C785" s="495" t="s">
        <v>997</v>
      </c>
      <c r="D785" s="499"/>
    </row>
    <row r="786" spans="1:4" ht="16" x14ac:dyDescent="0.2">
      <c r="A786" s="502">
        <v>12.1</v>
      </c>
      <c r="B786" s="503" t="s">
        <v>733</v>
      </c>
      <c r="C786" s="495" t="s">
        <v>998</v>
      </c>
      <c r="D786" s="499"/>
    </row>
    <row r="787" spans="1:4" ht="16" x14ac:dyDescent="0.2">
      <c r="A787" s="502">
        <v>12.1</v>
      </c>
      <c r="B787" s="503" t="s">
        <v>733</v>
      </c>
      <c r="C787" s="495" t="s">
        <v>999</v>
      </c>
      <c r="D787" s="499"/>
    </row>
    <row r="788" spans="1:4" ht="16" x14ac:dyDescent="0.2">
      <c r="A788" s="502">
        <v>12.1</v>
      </c>
      <c r="B788" s="503" t="s">
        <v>733</v>
      </c>
      <c r="C788" s="495" t="s">
        <v>1000</v>
      </c>
      <c r="D788" s="499"/>
    </row>
    <row r="789" spans="1:4" ht="16" x14ac:dyDescent="0.2">
      <c r="A789" s="502">
        <v>12.1</v>
      </c>
      <c r="B789" s="503" t="s">
        <v>733</v>
      </c>
      <c r="C789" s="495">
        <v>4809</v>
      </c>
      <c r="D789" s="499"/>
    </row>
    <row r="790" spans="1:4" ht="16" x14ac:dyDescent="0.2">
      <c r="A790" s="502">
        <v>12.1</v>
      </c>
      <c r="B790" s="503" t="s">
        <v>733</v>
      </c>
      <c r="C790" s="495" t="s">
        <v>1001</v>
      </c>
      <c r="D790" s="499"/>
    </row>
    <row r="791" spans="1:4" ht="16" x14ac:dyDescent="0.2">
      <c r="A791" s="502">
        <v>12.1</v>
      </c>
      <c r="B791" s="503" t="s">
        <v>733</v>
      </c>
      <c r="C791" s="495" t="s">
        <v>1002</v>
      </c>
      <c r="D791" s="499"/>
    </row>
    <row r="792" spans="1:4" ht="16" x14ac:dyDescent="0.2">
      <c r="A792" s="502">
        <v>12.1</v>
      </c>
      <c r="B792" s="503" t="s">
        <v>733</v>
      </c>
      <c r="C792" s="495" t="s">
        <v>1003</v>
      </c>
      <c r="D792" s="499"/>
    </row>
    <row r="793" spans="1:4" ht="16" x14ac:dyDescent="0.2">
      <c r="A793" s="502">
        <v>12.1</v>
      </c>
      <c r="B793" s="503" t="s">
        <v>733</v>
      </c>
      <c r="C793" s="495" t="s">
        <v>1004</v>
      </c>
      <c r="D793" s="499"/>
    </row>
    <row r="794" spans="1:4" ht="16" x14ac:dyDescent="0.2">
      <c r="A794" s="502">
        <v>12.1</v>
      </c>
      <c r="B794" s="503" t="s">
        <v>733</v>
      </c>
      <c r="C794" s="495" t="s">
        <v>1005</v>
      </c>
      <c r="D794" s="499"/>
    </row>
    <row r="795" spans="1:4" ht="16" x14ac:dyDescent="0.2">
      <c r="A795" s="502">
        <v>12.1</v>
      </c>
      <c r="B795" s="503" t="s">
        <v>732</v>
      </c>
      <c r="C795" s="495">
        <v>4801</v>
      </c>
      <c r="D795" s="499"/>
    </row>
    <row r="796" spans="1:4" ht="16" x14ac:dyDescent="0.2">
      <c r="A796" s="502">
        <v>12.1</v>
      </c>
      <c r="B796" s="503" t="s">
        <v>732</v>
      </c>
      <c r="C796" s="495">
        <v>480210</v>
      </c>
      <c r="D796" s="499"/>
    </row>
    <row r="797" spans="1:4" ht="16" x14ac:dyDescent="0.2">
      <c r="A797" s="502">
        <v>12.1</v>
      </c>
      <c r="B797" s="503" t="s">
        <v>732</v>
      </c>
      <c r="C797" s="495">
        <v>480220</v>
      </c>
      <c r="D797" s="499"/>
    </row>
    <row r="798" spans="1:4" ht="16" x14ac:dyDescent="0.2">
      <c r="A798" s="502">
        <v>12.1</v>
      </c>
      <c r="B798" s="503" t="s">
        <v>732</v>
      </c>
      <c r="C798" s="495">
        <v>480254</v>
      </c>
      <c r="D798" s="499"/>
    </row>
    <row r="799" spans="1:4" ht="16" x14ac:dyDescent="0.2">
      <c r="A799" s="502">
        <v>12.1</v>
      </c>
      <c r="B799" s="503" t="s">
        <v>732</v>
      </c>
      <c r="C799" s="495">
        <v>480255</v>
      </c>
      <c r="D799" s="499"/>
    </row>
    <row r="800" spans="1:4" ht="16" x14ac:dyDescent="0.2">
      <c r="A800" s="502">
        <v>12.1</v>
      </c>
      <c r="B800" s="503" t="s">
        <v>732</v>
      </c>
      <c r="C800" s="495">
        <v>480256</v>
      </c>
      <c r="D800" s="499"/>
    </row>
    <row r="801" spans="1:4" ht="16" x14ac:dyDescent="0.2">
      <c r="A801" s="502">
        <v>12.1</v>
      </c>
      <c r="B801" s="503" t="s">
        <v>732</v>
      </c>
      <c r="C801" s="495">
        <v>480257</v>
      </c>
      <c r="D801" s="499"/>
    </row>
    <row r="802" spans="1:4" ht="16" x14ac:dyDescent="0.2">
      <c r="A802" s="502">
        <v>12.1</v>
      </c>
      <c r="B802" s="503" t="s">
        <v>732</v>
      </c>
      <c r="C802" s="495">
        <v>480258</v>
      </c>
      <c r="D802" s="499"/>
    </row>
    <row r="803" spans="1:4" ht="16" x14ac:dyDescent="0.2">
      <c r="A803" s="502">
        <v>12.1</v>
      </c>
      <c r="B803" s="503" t="s">
        <v>732</v>
      </c>
      <c r="C803" s="495">
        <v>480261</v>
      </c>
      <c r="D803" s="499"/>
    </row>
    <row r="804" spans="1:4" ht="16" x14ac:dyDescent="0.2">
      <c r="A804" s="502">
        <v>12.1</v>
      </c>
      <c r="B804" s="503" t="s">
        <v>732</v>
      </c>
      <c r="C804" s="495">
        <v>480262</v>
      </c>
      <c r="D804" s="499"/>
    </row>
    <row r="805" spans="1:4" ht="16" x14ac:dyDescent="0.2">
      <c r="A805" s="502">
        <v>12.1</v>
      </c>
      <c r="B805" s="503" t="s">
        <v>732</v>
      </c>
      <c r="C805" s="495">
        <v>480269</v>
      </c>
      <c r="D805" s="499"/>
    </row>
    <row r="806" spans="1:4" ht="16" x14ac:dyDescent="0.2">
      <c r="A806" s="502">
        <v>12.1</v>
      </c>
      <c r="B806" s="503" t="s">
        <v>732</v>
      </c>
      <c r="C806" s="495">
        <v>4809</v>
      </c>
      <c r="D806" s="499"/>
    </row>
    <row r="807" spans="1:4" ht="16" x14ac:dyDescent="0.2">
      <c r="A807" s="502">
        <v>12.1</v>
      </c>
      <c r="B807" s="503" t="s">
        <v>732</v>
      </c>
      <c r="C807" s="495">
        <v>481013</v>
      </c>
      <c r="D807" s="499"/>
    </row>
    <row r="808" spans="1:4" ht="16" x14ac:dyDescent="0.2">
      <c r="A808" s="502">
        <v>12.1</v>
      </c>
      <c r="B808" s="503" t="s">
        <v>732</v>
      </c>
      <c r="C808" s="495">
        <v>481014</v>
      </c>
      <c r="D808" s="499"/>
    </row>
    <row r="809" spans="1:4" ht="16" x14ac:dyDescent="0.2">
      <c r="A809" s="502">
        <v>12.1</v>
      </c>
      <c r="B809" s="503" t="s">
        <v>732</v>
      </c>
      <c r="C809" s="495">
        <v>481019</v>
      </c>
      <c r="D809" s="499"/>
    </row>
    <row r="810" spans="1:4" ht="16" x14ac:dyDescent="0.2">
      <c r="A810" s="502">
        <v>12.1</v>
      </c>
      <c r="B810" s="503" t="s">
        <v>732</v>
      </c>
      <c r="C810" s="495">
        <v>481022</v>
      </c>
      <c r="D810" s="499"/>
    </row>
    <row r="811" spans="1:4" ht="16" x14ac:dyDescent="0.2">
      <c r="A811" s="502">
        <v>12.1</v>
      </c>
      <c r="B811" s="503" t="s">
        <v>732</v>
      </c>
      <c r="C811" s="495">
        <v>481029</v>
      </c>
      <c r="D811" s="499"/>
    </row>
    <row r="812" spans="1:4" ht="16" x14ac:dyDescent="0.2">
      <c r="A812" s="502">
        <v>12.1</v>
      </c>
      <c r="B812" s="503" t="s">
        <v>519</v>
      </c>
      <c r="C812" s="495">
        <v>4801</v>
      </c>
      <c r="D812" s="499"/>
    </row>
    <row r="813" spans="1:4" ht="16" x14ac:dyDescent="0.2">
      <c r="A813" s="502">
        <v>12.1</v>
      </c>
      <c r="B813" s="503" t="s">
        <v>519</v>
      </c>
      <c r="C813" s="495">
        <v>480210</v>
      </c>
      <c r="D813" s="499"/>
    </row>
    <row r="814" spans="1:4" ht="16" x14ac:dyDescent="0.2">
      <c r="A814" s="502">
        <v>12.1</v>
      </c>
      <c r="B814" s="503" t="s">
        <v>519</v>
      </c>
      <c r="C814" s="495">
        <v>480220</v>
      </c>
      <c r="D814" s="499"/>
    </row>
    <row r="815" spans="1:4" ht="16" x14ac:dyDescent="0.2">
      <c r="A815" s="502">
        <v>12.1</v>
      </c>
      <c r="B815" s="503" t="s">
        <v>519</v>
      </c>
      <c r="C815" s="495">
        <v>480254</v>
      </c>
      <c r="D815" s="499"/>
    </row>
    <row r="816" spans="1:4" ht="16" x14ac:dyDescent="0.2">
      <c r="A816" s="502">
        <v>12.1</v>
      </c>
      <c r="B816" s="503" t="s">
        <v>519</v>
      </c>
      <c r="C816" s="495">
        <v>480255</v>
      </c>
      <c r="D816" s="499"/>
    </row>
    <row r="817" spans="1:4" ht="16" x14ac:dyDescent="0.2">
      <c r="A817" s="502">
        <v>12.1</v>
      </c>
      <c r="B817" s="503" t="s">
        <v>519</v>
      </c>
      <c r="C817" s="495">
        <v>480256</v>
      </c>
      <c r="D817" s="499"/>
    </row>
    <row r="818" spans="1:4" ht="16" x14ac:dyDescent="0.2">
      <c r="A818" s="502">
        <v>12.1</v>
      </c>
      <c r="B818" s="503" t="s">
        <v>519</v>
      </c>
      <c r="C818" s="495">
        <v>480257</v>
      </c>
      <c r="D818" s="499"/>
    </row>
    <row r="819" spans="1:4" ht="16" x14ac:dyDescent="0.2">
      <c r="A819" s="502">
        <v>12.1</v>
      </c>
      <c r="B819" s="503" t="s">
        <v>519</v>
      </c>
      <c r="C819" s="495">
        <v>480258</v>
      </c>
      <c r="D819" s="499"/>
    </row>
    <row r="820" spans="1:4" ht="16" x14ac:dyDescent="0.2">
      <c r="A820" s="502">
        <v>12.1</v>
      </c>
      <c r="B820" s="503" t="s">
        <v>519</v>
      </c>
      <c r="C820" s="495">
        <v>480261</v>
      </c>
      <c r="D820" s="499"/>
    </row>
    <row r="821" spans="1:4" ht="16" x14ac:dyDescent="0.2">
      <c r="A821" s="502">
        <v>12.1</v>
      </c>
      <c r="B821" s="503" t="s">
        <v>519</v>
      </c>
      <c r="C821" s="495">
        <v>480262</v>
      </c>
      <c r="D821" s="499"/>
    </row>
    <row r="822" spans="1:4" ht="16" x14ac:dyDescent="0.2">
      <c r="A822" s="502">
        <v>12.1</v>
      </c>
      <c r="B822" s="503" t="s">
        <v>519</v>
      </c>
      <c r="C822" s="495">
        <v>480269</v>
      </c>
      <c r="D822" s="499"/>
    </row>
    <row r="823" spans="1:4" ht="16" x14ac:dyDescent="0.2">
      <c r="A823" s="502">
        <v>12.1</v>
      </c>
      <c r="B823" s="503" t="s">
        <v>519</v>
      </c>
      <c r="C823" s="495">
        <v>4809</v>
      </c>
      <c r="D823" s="499"/>
    </row>
    <row r="824" spans="1:4" ht="16" x14ac:dyDescent="0.2">
      <c r="A824" s="502">
        <v>12.1</v>
      </c>
      <c r="B824" s="503" t="s">
        <v>519</v>
      </c>
      <c r="C824" s="495">
        <v>481013</v>
      </c>
      <c r="D824" s="499"/>
    </row>
    <row r="825" spans="1:4" ht="16" x14ac:dyDescent="0.2">
      <c r="A825" s="502">
        <v>12.1</v>
      </c>
      <c r="B825" s="503" t="s">
        <v>519</v>
      </c>
      <c r="C825" s="495">
        <v>481014</v>
      </c>
      <c r="D825" s="499"/>
    </row>
    <row r="826" spans="1:4" ht="16" x14ac:dyDescent="0.2">
      <c r="A826" s="502">
        <v>12.1</v>
      </c>
      <c r="B826" s="503" t="s">
        <v>519</v>
      </c>
      <c r="C826" s="495">
        <v>481019</v>
      </c>
      <c r="D826" s="499"/>
    </row>
    <row r="827" spans="1:4" ht="16" x14ac:dyDescent="0.2">
      <c r="A827" s="502">
        <v>12.1</v>
      </c>
      <c r="B827" s="503" t="s">
        <v>519</v>
      </c>
      <c r="C827" s="495">
        <v>481022</v>
      </c>
      <c r="D827" s="499"/>
    </row>
    <row r="828" spans="1:4" ht="17" thickBot="1" x14ac:dyDescent="0.25">
      <c r="A828" s="507">
        <v>12.1</v>
      </c>
      <c r="B828" s="518" t="s">
        <v>519</v>
      </c>
      <c r="C828" s="558">
        <v>481029</v>
      </c>
      <c r="D828" s="499"/>
    </row>
    <row r="829" spans="1:4" ht="17" thickTop="1" x14ac:dyDescent="0.2">
      <c r="A829" s="545" t="s">
        <v>276</v>
      </c>
      <c r="B829" s="546" t="s">
        <v>916</v>
      </c>
      <c r="C829" s="491">
        <v>4801</v>
      </c>
      <c r="D829" s="499"/>
    </row>
    <row r="830" spans="1:4" ht="16" x14ac:dyDescent="0.2">
      <c r="A830" s="531" t="s">
        <v>276</v>
      </c>
      <c r="B830" s="532" t="s">
        <v>918</v>
      </c>
      <c r="C830" s="495" t="s">
        <v>984</v>
      </c>
      <c r="D830" s="499"/>
    </row>
    <row r="831" spans="1:4" ht="16" x14ac:dyDescent="0.2">
      <c r="A831" s="531" t="s">
        <v>276</v>
      </c>
      <c r="B831" s="532" t="s">
        <v>733</v>
      </c>
      <c r="C831" s="495" t="s">
        <v>984</v>
      </c>
      <c r="D831" s="499"/>
    </row>
    <row r="832" spans="1:4" ht="16" x14ac:dyDescent="0.2">
      <c r="A832" s="531" t="s">
        <v>276</v>
      </c>
      <c r="B832" s="532" t="s">
        <v>732</v>
      </c>
      <c r="C832" s="495" t="s">
        <v>984</v>
      </c>
      <c r="D832" s="499"/>
    </row>
    <row r="833" spans="1:4" ht="17" thickBot="1" x14ac:dyDescent="0.25">
      <c r="A833" s="534" t="s">
        <v>276</v>
      </c>
      <c r="B833" s="535" t="s">
        <v>519</v>
      </c>
      <c r="C833" s="536" t="s">
        <v>984</v>
      </c>
      <c r="D833" s="499"/>
    </row>
    <row r="834" spans="1:4" ht="17" thickTop="1" x14ac:dyDescent="0.2">
      <c r="A834" s="515" t="s">
        <v>278</v>
      </c>
      <c r="B834" s="516" t="s">
        <v>916</v>
      </c>
      <c r="C834" s="555">
        <v>480261</v>
      </c>
      <c r="D834" s="499"/>
    </row>
    <row r="835" spans="1:4" ht="16" x14ac:dyDescent="0.2">
      <c r="A835" s="502" t="s">
        <v>278</v>
      </c>
      <c r="B835" s="503" t="s">
        <v>916</v>
      </c>
      <c r="C835" s="506">
        <v>480262</v>
      </c>
      <c r="D835" s="499"/>
    </row>
    <row r="836" spans="1:4" ht="16" x14ac:dyDescent="0.2">
      <c r="A836" s="502" t="s">
        <v>278</v>
      </c>
      <c r="B836" s="503" t="s">
        <v>916</v>
      </c>
      <c r="C836" s="506">
        <v>480269</v>
      </c>
      <c r="D836" s="499"/>
    </row>
    <row r="837" spans="1:4" ht="16" x14ac:dyDescent="0.2">
      <c r="A837" s="531" t="s">
        <v>278</v>
      </c>
      <c r="B837" s="532" t="s">
        <v>918</v>
      </c>
      <c r="C837" s="495" t="s">
        <v>998</v>
      </c>
      <c r="D837" s="499"/>
    </row>
    <row r="838" spans="1:4" ht="16" x14ac:dyDescent="0.2">
      <c r="A838" s="500" t="s">
        <v>278</v>
      </c>
      <c r="B838" s="501" t="s">
        <v>918</v>
      </c>
      <c r="C838" s="539" t="s">
        <v>999</v>
      </c>
      <c r="D838" s="499"/>
    </row>
    <row r="839" spans="1:4" ht="16" x14ac:dyDescent="0.2">
      <c r="A839" s="500" t="s">
        <v>278</v>
      </c>
      <c r="B839" s="501" t="s">
        <v>918</v>
      </c>
      <c r="C839" s="539" t="s">
        <v>1000</v>
      </c>
      <c r="D839" s="499"/>
    </row>
    <row r="840" spans="1:4" ht="16" x14ac:dyDescent="0.2">
      <c r="A840" s="500" t="s">
        <v>278</v>
      </c>
      <c r="B840" s="501" t="s">
        <v>733</v>
      </c>
      <c r="C840" s="539" t="s">
        <v>998</v>
      </c>
      <c r="D840" s="499"/>
    </row>
    <row r="841" spans="1:4" ht="16" x14ac:dyDescent="0.2">
      <c r="A841" s="500" t="s">
        <v>278</v>
      </c>
      <c r="B841" s="501" t="s">
        <v>733</v>
      </c>
      <c r="C841" s="539" t="s">
        <v>999</v>
      </c>
      <c r="D841" s="499"/>
    </row>
    <row r="842" spans="1:4" ht="16" x14ac:dyDescent="0.2">
      <c r="A842" s="527" t="s">
        <v>278</v>
      </c>
      <c r="B842" s="528" t="s">
        <v>733</v>
      </c>
      <c r="C842" s="529" t="s">
        <v>1000</v>
      </c>
      <c r="D842" s="499"/>
    </row>
    <row r="843" spans="1:4" ht="16" x14ac:dyDescent="0.2">
      <c r="A843" s="500" t="s">
        <v>278</v>
      </c>
      <c r="B843" s="528" t="s">
        <v>732</v>
      </c>
      <c r="C843" s="529">
        <v>480261</v>
      </c>
      <c r="D843" s="499"/>
    </row>
    <row r="844" spans="1:4" ht="16" x14ac:dyDescent="0.2">
      <c r="A844" s="500" t="s">
        <v>278</v>
      </c>
      <c r="B844" s="528" t="s">
        <v>732</v>
      </c>
      <c r="C844" s="529">
        <v>480262</v>
      </c>
      <c r="D844" s="499"/>
    </row>
    <row r="845" spans="1:4" ht="16" x14ac:dyDescent="0.2">
      <c r="A845" s="527" t="s">
        <v>278</v>
      </c>
      <c r="B845" s="528" t="s">
        <v>732</v>
      </c>
      <c r="C845" s="529">
        <v>480269</v>
      </c>
      <c r="D845" s="499"/>
    </row>
    <row r="846" spans="1:4" ht="16" x14ac:dyDescent="0.2">
      <c r="A846" s="500" t="s">
        <v>278</v>
      </c>
      <c r="B846" s="528" t="s">
        <v>519</v>
      </c>
      <c r="C846" s="529">
        <v>480261</v>
      </c>
      <c r="D846" s="499"/>
    </row>
    <row r="847" spans="1:4" ht="16" x14ac:dyDescent="0.2">
      <c r="A847" s="500" t="s">
        <v>278</v>
      </c>
      <c r="B847" s="528" t="s">
        <v>519</v>
      </c>
      <c r="C847" s="529">
        <v>480262</v>
      </c>
      <c r="D847" s="499"/>
    </row>
    <row r="848" spans="1:4" ht="17" thickBot="1" x14ac:dyDescent="0.25">
      <c r="A848" s="534" t="s">
        <v>278</v>
      </c>
      <c r="B848" s="535" t="s">
        <v>519</v>
      </c>
      <c r="C848" s="536">
        <v>480269</v>
      </c>
      <c r="D848" s="499"/>
    </row>
    <row r="849" spans="1:4" ht="17" thickTop="1" x14ac:dyDescent="0.2">
      <c r="A849" s="515" t="s">
        <v>280</v>
      </c>
      <c r="B849" s="516" t="s">
        <v>916</v>
      </c>
      <c r="C849" s="555">
        <v>480210</v>
      </c>
      <c r="D849" s="499"/>
    </row>
    <row r="850" spans="1:4" ht="16" x14ac:dyDescent="0.2">
      <c r="A850" s="502" t="s">
        <v>280</v>
      </c>
      <c r="B850" s="503" t="s">
        <v>916</v>
      </c>
      <c r="C850" s="506">
        <v>480220</v>
      </c>
      <c r="D850" s="499"/>
    </row>
    <row r="851" spans="1:4" ht="16" x14ac:dyDescent="0.2">
      <c r="A851" s="502" t="s">
        <v>280</v>
      </c>
      <c r="B851" s="503" t="s">
        <v>916</v>
      </c>
      <c r="C851" s="506">
        <v>480254</v>
      </c>
      <c r="D851" s="499"/>
    </row>
    <row r="852" spans="1:4" ht="16" x14ac:dyDescent="0.2">
      <c r="A852" s="502" t="s">
        <v>280</v>
      </c>
      <c r="B852" s="503" t="s">
        <v>916</v>
      </c>
      <c r="C852" s="506">
        <v>480255</v>
      </c>
      <c r="D852" s="499"/>
    </row>
    <row r="853" spans="1:4" ht="16" x14ac:dyDescent="0.2">
      <c r="A853" s="502" t="s">
        <v>280</v>
      </c>
      <c r="B853" s="503" t="s">
        <v>916</v>
      </c>
      <c r="C853" s="506">
        <v>480256</v>
      </c>
      <c r="D853" s="499"/>
    </row>
    <row r="854" spans="1:4" ht="16" x14ac:dyDescent="0.2">
      <c r="A854" s="502" t="s">
        <v>280</v>
      </c>
      <c r="B854" s="503" t="s">
        <v>916</v>
      </c>
      <c r="C854" s="506">
        <v>480257</v>
      </c>
      <c r="D854" s="499"/>
    </row>
    <row r="855" spans="1:4" ht="16" x14ac:dyDescent="0.2">
      <c r="A855" s="502" t="s">
        <v>280</v>
      </c>
      <c r="B855" s="503" t="s">
        <v>916</v>
      </c>
      <c r="C855" s="506">
        <v>480258</v>
      </c>
      <c r="D855" s="499"/>
    </row>
    <row r="856" spans="1:4" ht="16" x14ac:dyDescent="0.2">
      <c r="A856" s="497" t="s">
        <v>280</v>
      </c>
      <c r="B856" s="498" t="s">
        <v>918</v>
      </c>
      <c r="C856" s="526" t="s">
        <v>991</v>
      </c>
      <c r="D856" s="499"/>
    </row>
    <row r="857" spans="1:4" ht="16" x14ac:dyDescent="0.2">
      <c r="A857" s="500" t="s">
        <v>280</v>
      </c>
      <c r="B857" s="501" t="s">
        <v>918</v>
      </c>
      <c r="C857" s="539" t="s">
        <v>992</v>
      </c>
      <c r="D857" s="499"/>
    </row>
    <row r="858" spans="1:4" ht="16" x14ac:dyDescent="0.2">
      <c r="A858" s="500" t="s">
        <v>280</v>
      </c>
      <c r="B858" s="501" t="s">
        <v>918</v>
      </c>
      <c r="C858" s="539" t="s">
        <v>993</v>
      </c>
      <c r="D858" s="499"/>
    </row>
    <row r="859" spans="1:4" ht="16" x14ac:dyDescent="0.2">
      <c r="A859" s="500" t="s">
        <v>280</v>
      </c>
      <c r="B859" s="501" t="s">
        <v>918</v>
      </c>
      <c r="C859" s="539" t="s">
        <v>994</v>
      </c>
      <c r="D859" s="499"/>
    </row>
    <row r="860" spans="1:4" ht="16" x14ac:dyDescent="0.2">
      <c r="A860" s="500" t="s">
        <v>280</v>
      </c>
      <c r="B860" s="501" t="s">
        <v>918</v>
      </c>
      <c r="C860" s="539" t="s">
        <v>995</v>
      </c>
      <c r="D860" s="499"/>
    </row>
    <row r="861" spans="1:4" ht="16" x14ac:dyDescent="0.2">
      <c r="A861" s="500" t="s">
        <v>280</v>
      </c>
      <c r="B861" s="501" t="s">
        <v>918</v>
      </c>
      <c r="C861" s="539" t="s">
        <v>996</v>
      </c>
      <c r="D861" s="499"/>
    </row>
    <row r="862" spans="1:4" ht="16" x14ac:dyDescent="0.2">
      <c r="A862" s="500" t="s">
        <v>280</v>
      </c>
      <c r="B862" s="501" t="s">
        <v>918</v>
      </c>
      <c r="C862" s="539" t="s">
        <v>997</v>
      </c>
      <c r="D862" s="499"/>
    </row>
    <row r="863" spans="1:4" ht="16" x14ac:dyDescent="0.2">
      <c r="A863" s="500" t="s">
        <v>280</v>
      </c>
      <c r="B863" s="501" t="s">
        <v>733</v>
      </c>
      <c r="C863" s="539" t="s">
        <v>991</v>
      </c>
      <c r="D863" s="499"/>
    </row>
    <row r="864" spans="1:4" ht="16" x14ac:dyDescent="0.2">
      <c r="A864" s="500" t="s">
        <v>280</v>
      </c>
      <c r="B864" s="501" t="s">
        <v>733</v>
      </c>
      <c r="C864" s="539" t="s">
        <v>992</v>
      </c>
      <c r="D864" s="499"/>
    </row>
    <row r="865" spans="1:4" ht="16" x14ac:dyDescent="0.2">
      <c r="A865" s="500" t="s">
        <v>280</v>
      </c>
      <c r="B865" s="501" t="s">
        <v>733</v>
      </c>
      <c r="C865" s="539" t="s">
        <v>993</v>
      </c>
      <c r="D865" s="499"/>
    </row>
    <row r="866" spans="1:4" ht="16" x14ac:dyDescent="0.2">
      <c r="A866" s="500" t="s">
        <v>280</v>
      </c>
      <c r="B866" s="501" t="s">
        <v>733</v>
      </c>
      <c r="C866" s="539" t="s">
        <v>994</v>
      </c>
      <c r="D866" s="499"/>
    </row>
    <row r="867" spans="1:4" ht="16" x14ac:dyDescent="0.2">
      <c r="A867" s="500" t="s">
        <v>280</v>
      </c>
      <c r="B867" s="501" t="s">
        <v>733</v>
      </c>
      <c r="C867" s="539" t="s">
        <v>995</v>
      </c>
      <c r="D867" s="499"/>
    </row>
    <row r="868" spans="1:4" ht="16" x14ac:dyDescent="0.2">
      <c r="A868" s="500" t="s">
        <v>280</v>
      </c>
      <c r="B868" s="501" t="s">
        <v>733</v>
      </c>
      <c r="C868" s="539" t="s">
        <v>996</v>
      </c>
      <c r="D868" s="499"/>
    </row>
    <row r="869" spans="1:4" ht="16" x14ac:dyDescent="0.2">
      <c r="A869" s="527" t="s">
        <v>280</v>
      </c>
      <c r="B869" s="528" t="s">
        <v>733</v>
      </c>
      <c r="C869" s="529" t="s">
        <v>997</v>
      </c>
      <c r="D869" s="499"/>
    </row>
    <row r="870" spans="1:4" ht="16" x14ac:dyDescent="0.2">
      <c r="A870" s="500" t="s">
        <v>280</v>
      </c>
      <c r="B870" s="501" t="s">
        <v>732</v>
      </c>
      <c r="C870" s="539">
        <v>480210</v>
      </c>
      <c r="D870" s="499"/>
    </row>
    <row r="871" spans="1:4" ht="16" x14ac:dyDescent="0.2">
      <c r="A871" s="527" t="s">
        <v>280</v>
      </c>
      <c r="B871" s="528" t="s">
        <v>732</v>
      </c>
      <c r="C871" s="529">
        <v>480220</v>
      </c>
      <c r="D871" s="499"/>
    </row>
    <row r="872" spans="1:4" ht="16" x14ac:dyDescent="0.2">
      <c r="A872" s="500" t="s">
        <v>280</v>
      </c>
      <c r="B872" s="501" t="s">
        <v>732</v>
      </c>
      <c r="C872" s="539">
        <v>480254</v>
      </c>
      <c r="D872" s="499"/>
    </row>
    <row r="873" spans="1:4" ht="16" x14ac:dyDescent="0.2">
      <c r="A873" s="527" t="s">
        <v>280</v>
      </c>
      <c r="B873" s="528" t="s">
        <v>732</v>
      </c>
      <c r="C873" s="529">
        <v>480255</v>
      </c>
      <c r="D873" s="499"/>
    </row>
    <row r="874" spans="1:4" ht="16" x14ac:dyDescent="0.2">
      <c r="A874" s="500" t="s">
        <v>280</v>
      </c>
      <c r="B874" s="501" t="s">
        <v>732</v>
      </c>
      <c r="C874" s="539">
        <v>480256</v>
      </c>
      <c r="D874" s="499"/>
    </row>
    <row r="875" spans="1:4" ht="16" x14ac:dyDescent="0.2">
      <c r="A875" s="527" t="s">
        <v>280</v>
      </c>
      <c r="B875" s="528" t="s">
        <v>732</v>
      </c>
      <c r="C875" s="529">
        <v>480257</v>
      </c>
      <c r="D875" s="499"/>
    </row>
    <row r="876" spans="1:4" ht="16" x14ac:dyDescent="0.2">
      <c r="A876" s="500" t="s">
        <v>280</v>
      </c>
      <c r="B876" s="501" t="s">
        <v>732</v>
      </c>
      <c r="C876" s="539">
        <v>480258</v>
      </c>
      <c r="D876" s="499"/>
    </row>
    <row r="877" spans="1:4" ht="16" x14ac:dyDescent="0.2">
      <c r="A877" s="500" t="s">
        <v>280</v>
      </c>
      <c r="B877" s="501" t="s">
        <v>519</v>
      </c>
      <c r="C877" s="539">
        <v>480210</v>
      </c>
      <c r="D877" s="499"/>
    </row>
    <row r="878" spans="1:4" ht="16" x14ac:dyDescent="0.2">
      <c r="A878" s="527" t="s">
        <v>280</v>
      </c>
      <c r="B878" s="501" t="s">
        <v>519</v>
      </c>
      <c r="C878" s="529">
        <v>480220</v>
      </c>
      <c r="D878" s="499"/>
    </row>
    <row r="879" spans="1:4" ht="16" x14ac:dyDescent="0.2">
      <c r="A879" s="500" t="s">
        <v>280</v>
      </c>
      <c r="B879" s="501" t="s">
        <v>519</v>
      </c>
      <c r="C879" s="539">
        <v>480254</v>
      </c>
      <c r="D879" s="499"/>
    </row>
    <row r="880" spans="1:4" ht="16" x14ac:dyDescent="0.2">
      <c r="A880" s="527" t="s">
        <v>280</v>
      </c>
      <c r="B880" s="501" t="s">
        <v>519</v>
      </c>
      <c r="C880" s="529">
        <v>480255</v>
      </c>
      <c r="D880" s="499"/>
    </row>
    <row r="881" spans="1:4" ht="16" x14ac:dyDescent="0.2">
      <c r="A881" s="500" t="s">
        <v>280</v>
      </c>
      <c r="B881" s="501" t="s">
        <v>519</v>
      </c>
      <c r="C881" s="539">
        <v>480256</v>
      </c>
      <c r="D881" s="499"/>
    </row>
    <row r="882" spans="1:4" ht="16" x14ac:dyDescent="0.2">
      <c r="A882" s="527" t="s">
        <v>280</v>
      </c>
      <c r="B882" s="501" t="s">
        <v>519</v>
      </c>
      <c r="C882" s="529">
        <v>480257</v>
      </c>
      <c r="D882" s="499"/>
    </row>
    <row r="883" spans="1:4" ht="17" thickBot="1" x14ac:dyDescent="0.25">
      <c r="A883" s="534" t="s">
        <v>280</v>
      </c>
      <c r="B883" s="535" t="s">
        <v>519</v>
      </c>
      <c r="C883" s="536">
        <v>480258</v>
      </c>
      <c r="D883" s="499"/>
    </row>
    <row r="884" spans="1:4" ht="17" thickTop="1" x14ac:dyDescent="0.2">
      <c r="A884" s="557" t="s">
        <v>282</v>
      </c>
      <c r="B884" s="546" t="s">
        <v>916</v>
      </c>
      <c r="C884" s="555">
        <v>4809</v>
      </c>
      <c r="D884" s="499"/>
    </row>
    <row r="885" spans="1:4" ht="16" x14ac:dyDescent="0.2">
      <c r="A885" s="497" t="s">
        <v>282</v>
      </c>
      <c r="B885" s="532" t="s">
        <v>916</v>
      </c>
      <c r="C885" s="506">
        <v>481013</v>
      </c>
      <c r="D885" s="499"/>
    </row>
    <row r="886" spans="1:4" ht="16" x14ac:dyDescent="0.2">
      <c r="A886" s="497" t="s">
        <v>282</v>
      </c>
      <c r="B886" s="532" t="s">
        <v>916</v>
      </c>
      <c r="C886" s="506">
        <v>481014</v>
      </c>
      <c r="D886" s="499"/>
    </row>
    <row r="887" spans="1:4" ht="16" x14ac:dyDescent="0.2">
      <c r="A887" s="497" t="s">
        <v>282</v>
      </c>
      <c r="B887" s="532" t="s">
        <v>916</v>
      </c>
      <c r="C887" s="506">
        <v>481019</v>
      </c>
      <c r="D887" s="499"/>
    </row>
    <row r="888" spans="1:4" ht="16" x14ac:dyDescent="0.2">
      <c r="A888" s="497" t="s">
        <v>282</v>
      </c>
      <c r="B888" s="532" t="s">
        <v>916</v>
      </c>
      <c r="C888" s="506">
        <v>481022</v>
      </c>
      <c r="D888" s="499"/>
    </row>
    <row r="889" spans="1:4" ht="16" x14ac:dyDescent="0.2">
      <c r="A889" s="497" t="s">
        <v>282</v>
      </c>
      <c r="B889" s="532" t="s">
        <v>916</v>
      </c>
      <c r="C889" s="506">
        <v>481029</v>
      </c>
      <c r="D889" s="499"/>
    </row>
    <row r="890" spans="1:4" ht="16" x14ac:dyDescent="0.2">
      <c r="A890" s="497" t="s">
        <v>282</v>
      </c>
      <c r="B890" s="498" t="s">
        <v>918</v>
      </c>
      <c r="C890" s="526">
        <v>4809</v>
      </c>
      <c r="D890" s="499"/>
    </row>
    <row r="891" spans="1:4" ht="16" x14ac:dyDescent="0.2">
      <c r="A891" s="500" t="s">
        <v>282</v>
      </c>
      <c r="B891" s="501" t="s">
        <v>918</v>
      </c>
      <c r="C891" s="539" t="s">
        <v>1001</v>
      </c>
      <c r="D891" s="499"/>
    </row>
    <row r="892" spans="1:4" ht="16" x14ac:dyDescent="0.2">
      <c r="A892" s="500" t="s">
        <v>282</v>
      </c>
      <c r="B892" s="501" t="s">
        <v>918</v>
      </c>
      <c r="C892" s="539" t="s">
        <v>1002</v>
      </c>
      <c r="D892" s="499"/>
    </row>
    <row r="893" spans="1:4" ht="16" x14ac:dyDescent="0.2">
      <c r="A893" s="500" t="s">
        <v>282</v>
      </c>
      <c r="B893" s="501" t="s">
        <v>918</v>
      </c>
      <c r="C893" s="539" t="s">
        <v>1003</v>
      </c>
      <c r="D893" s="499"/>
    </row>
    <row r="894" spans="1:4" ht="16" x14ac:dyDescent="0.2">
      <c r="A894" s="500" t="s">
        <v>282</v>
      </c>
      <c r="B894" s="501" t="s">
        <v>918</v>
      </c>
      <c r="C894" s="539" t="s">
        <v>1004</v>
      </c>
      <c r="D894" s="499"/>
    </row>
    <row r="895" spans="1:4" ht="16" x14ac:dyDescent="0.2">
      <c r="A895" s="500" t="s">
        <v>282</v>
      </c>
      <c r="B895" s="501" t="s">
        <v>918</v>
      </c>
      <c r="C895" s="539" t="s">
        <v>1005</v>
      </c>
      <c r="D895" s="499"/>
    </row>
    <row r="896" spans="1:4" ht="16" x14ac:dyDescent="0.2">
      <c r="A896" s="500" t="s">
        <v>282</v>
      </c>
      <c r="B896" s="501" t="s">
        <v>733</v>
      </c>
      <c r="C896" s="539">
        <v>4809</v>
      </c>
      <c r="D896" s="499"/>
    </row>
    <row r="897" spans="1:4" ht="16" x14ac:dyDescent="0.2">
      <c r="A897" s="500" t="s">
        <v>282</v>
      </c>
      <c r="B897" s="501" t="s">
        <v>733</v>
      </c>
      <c r="C897" s="539" t="s">
        <v>1001</v>
      </c>
      <c r="D897" s="499"/>
    </row>
    <row r="898" spans="1:4" ht="16" x14ac:dyDescent="0.2">
      <c r="A898" s="500" t="s">
        <v>282</v>
      </c>
      <c r="B898" s="501" t="s">
        <v>733</v>
      </c>
      <c r="C898" s="539" t="s">
        <v>1002</v>
      </c>
      <c r="D898" s="499"/>
    </row>
    <row r="899" spans="1:4" ht="16" x14ac:dyDescent="0.2">
      <c r="A899" s="500" t="s">
        <v>282</v>
      </c>
      <c r="B899" s="501" t="s">
        <v>733</v>
      </c>
      <c r="C899" s="539" t="s">
        <v>1003</v>
      </c>
      <c r="D899" s="499"/>
    </row>
    <row r="900" spans="1:4" ht="16" x14ac:dyDescent="0.2">
      <c r="A900" s="500" t="s">
        <v>282</v>
      </c>
      <c r="B900" s="501" t="s">
        <v>733</v>
      </c>
      <c r="C900" s="539" t="s">
        <v>1004</v>
      </c>
      <c r="D900" s="499"/>
    </row>
    <row r="901" spans="1:4" ht="16" x14ac:dyDescent="0.2">
      <c r="A901" s="527" t="s">
        <v>282</v>
      </c>
      <c r="B901" s="528" t="s">
        <v>733</v>
      </c>
      <c r="C901" s="529" t="s">
        <v>1005</v>
      </c>
      <c r="D901" s="499"/>
    </row>
    <row r="902" spans="1:4" ht="16" x14ac:dyDescent="0.2">
      <c r="A902" s="500" t="s">
        <v>282</v>
      </c>
      <c r="B902" s="528" t="s">
        <v>732</v>
      </c>
      <c r="C902" s="529">
        <v>4809</v>
      </c>
      <c r="D902" s="499"/>
    </row>
    <row r="903" spans="1:4" ht="16" x14ac:dyDescent="0.2">
      <c r="A903" s="527" t="s">
        <v>282</v>
      </c>
      <c r="B903" s="528" t="s">
        <v>732</v>
      </c>
      <c r="C903" s="529">
        <v>481013</v>
      </c>
      <c r="D903" s="499"/>
    </row>
    <row r="904" spans="1:4" ht="16" x14ac:dyDescent="0.2">
      <c r="A904" s="500" t="s">
        <v>282</v>
      </c>
      <c r="B904" s="528" t="s">
        <v>732</v>
      </c>
      <c r="C904" s="529">
        <v>481014</v>
      </c>
      <c r="D904" s="499"/>
    </row>
    <row r="905" spans="1:4" ht="16" x14ac:dyDescent="0.2">
      <c r="A905" s="527" t="s">
        <v>282</v>
      </c>
      <c r="B905" s="528" t="s">
        <v>732</v>
      </c>
      <c r="C905" s="529">
        <v>481019</v>
      </c>
      <c r="D905" s="499"/>
    </row>
    <row r="906" spans="1:4" ht="16" x14ac:dyDescent="0.2">
      <c r="A906" s="500" t="s">
        <v>282</v>
      </c>
      <c r="B906" s="528" t="s">
        <v>732</v>
      </c>
      <c r="C906" s="529">
        <v>481022</v>
      </c>
      <c r="D906" s="499"/>
    </row>
    <row r="907" spans="1:4" ht="16" x14ac:dyDescent="0.2">
      <c r="A907" s="527" t="s">
        <v>282</v>
      </c>
      <c r="B907" s="528" t="s">
        <v>732</v>
      </c>
      <c r="C907" s="529">
        <v>481029</v>
      </c>
      <c r="D907" s="499"/>
    </row>
    <row r="908" spans="1:4" ht="16" x14ac:dyDescent="0.2">
      <c r="A908" s="500" t="s">
        <v>282</v>
      </c>
      <c r="B908" s="528" t="s">
        <v>519</v>
      </c>
      <c r="C908" s="529">
        <v>4809</v>
      </c>
      <c r="D908" s="499"/>
    </row>
    <row r="909" spans="1:4" ht="16" x14ac:dyDescent="0.2">
      <c r="A909" s="527" t="s">
        <v>282</v>
      </c>
      <c r="B909" s="528" t="s">
        <v>519</v>
      </c>
      <c r="C909" s="529">
        <v>481013</v>
      </c>
      <c r="D909" s="499"/>
    </row>
    <row r="910" spans="1:4" ht="16" x14ac:dyDescent="0.2">
      <c r="A910" s="500" t="s">
        <v>282</v>
      </c>
      <c r="B910" s="528" t="s">
        <v>519</v>
      </c>
      <c r="C910" s="529">
        <v>481014</v>
      </c>
      <c r="D910" s="499"/>
    </row>
    <row r="911" spans="1:4" ht="16" x14ac:dyDescent="0.2">
      <c r="A911" s="527" t="s">
        <v>282</v>
      </c>
      <c r="B911" s="528" t="s">
        <v>519</v>
      </c>
      <c r="C911" s="529">
        <v>481019</v>
      </c>
      <c r="D911" s="499"/>
    </row>
    <row r="912" spans="1:4" ht="16" x14ac:dyDescent="0.2">
      <c r="A912" s="500" t="s">
        <v>282</v>
      </c>
      <c r="B912" s="528" t="s">
        <v>519</v>
      </c>
      <c r="C912" s="529">
        <v>481022</v>
      </c>
      <c r="D912" s="499"/>
    </row>
    <row r="913" spans="1:4" ht="17" thickBot="1" x14ac:dyDescent="0.25">
      <c r="A913" s="534" t="s">
        <v>282</v>
      </c>
      <c r="B913" s="535" t="s">
        <v>519</v>
      </c>
      <c r="C913" s="536">
        <v>481029</v>
      </c>
      <c r="D913" s="499"/>
    </row>
    <row r="914" spans="1:4" ht="17" thickTop="1" x14ac:dyDescent="0.2">
      <c r="A914" s="545">
        <v>12.2</v>
      </c>
      <c r="B914" s="546" t="s">
        <v>916</v>
      </c>
      <c r="C914" s="547">
        <v>4803</v>
      </c>
      <c r="D914" s="499"/>
    </row>
    <row r="915" spans="1:4" ht="16" x14ac:dyDescent="0.2">
      <c r="A915" s="497">
        <v>12.2</v>
      </c>
      <c r="B915" s="498" t="s">
        <v>918</v>
      </c>
      <c r="C915" s="526" t="s">
        <v>985</v>
      </c>
      <c r="D915" s="499"/>
    </row>
    <row r="916" spans="1:4" ht="16" x14ac:dyDescent="0.2">
      <c r="A916" s="531">
        <v>12.2</v>
      </c>
      <c r="B916" s="532" t="s">
        <v>733</v>
      </c>
      <c r="C916" s="533" t="s">
        <v>985</v>
      </c>
      <c r="D916" s="499"/>
    </row>
    <row r="917" spans="1:4" ht="16" x14ac:dyDescent="0.2">
      <c r="A917" s="497">
        <v>12.2</v>
      </c>
      <c r="B917" s="498" t="s">
        <v>732</v>
      </c>
      <c r="C917" s="526" t="s">
        <v>985</v>
      </c>
      <c r="D917" s="499"/>
    </row>
    <row r="918" spans="1:4" ht="17" thickBot="1" x14ac:dyDescent="0.25">
      <c r="A918" s="543">
        <v>12.2</v>
      </c>
      <c r="B918" s="544" t="s">
        <v>519</v>
      </c>
      <c r="C918" s="553" t="s">
        <v>985</v>
      </c>
      <c r="D918" s="499"/>
    </row>
    <row r="919" spans="1:4" ht="17" thickTop="1" x14ac:dyDescent="0.2">
      <c r="A919" s="545">
        <v>12.3</v>
      </c>
      <c r="B919" s="546" t="s">
        <v>916</v>
      </c>
      <c r="C919" s="555">
        <v>480411</v>
      </c>
      <c r="D919" s="499"/>
    </row>
    <row r="920" spans="1:4" ht="16" x14ac:dyDescent="0.2">
      <c r="A920" s="531">
        <v>12.3</v>
      </c>
      <c r="B920" s="532" t="s">
        <v>916</v>
      </c>
      <c r="C920" s="506">
        <v>480419</v>
      </c>
      <c r="D920" s="499"/>
    </row>
    <row r="921" spans="1:4" ht="16" x14ac:dyDescent="0.2">
      <c r="A921" s="531">
        <v>12.3</v>
      </c>
      <c r="B921" s="532" t="s">
        <v>916</v>
      </c>
      <c r="C921" s="506">
        <v>480421</v>
      </c>
      <c r="D921" s="499"/>
    </row>
    <row r="922" spans="1:4" ht="16" x14ac:dyDescent="0.2">
      <c r="A922" s="531">
        <v>12.3</v>
      </c>
      <c r="B922" s="532" t="s">
        <v>916</v>
      </c>
      <c r="C922" s="506">
        <v>480429</v>
      </c>
      <c r="D922" s="499"/>
    </row>
    <row r="923" spans="1:4" ht="16" x14ac:dyDescent="0.2">
      <c r="A923" s="531">
        <v>12.3</v>
      </c>
      <c r="B923" s="532" t="s">
        <v>916</v>
      </c>
      <c r="C923" s="506">
        <v>480431</v>
      </c>
      <c r="D923" s="499"/>
    </row>
    <row r="924" spans="1:4" ht="16" x14ac:dyDescent="0.2">
      <c r="A924" s="531">
        <v>12.3</v>
      </c>
      <c r="B924" s="532" t="s">
        <v>916</v>
      </c>
      <c r="C924" s="506">
        <v>480439</v>
      </c>
      <c r="D924" s="499"/>
    </row>
    <row r="925" spans="1:4" ht="16" x14ac:dyDescent="0.2">
      <c r="A925" s="531">
        <v>12.3</v>
      </c>
      <c r="B925" s="532" t="s">
        <v>916</v>
      </c>
      <c r="C925" s="506">
        <v>480442</v>
      </c>
      <c r="D925" s="499"/>
    </row>
    <row r="926" spans="1:4" ht="16" x14ac:dyDescent="0.2">
      <c r="A926" s="531">
        <v>12.3</v>
      </c>
      <c r="B926" s="532" t="s">
        <v>916</v>
      </c>
      <c r="C926" s="506">
        <v>480449</v>
      </c>
      <c r="D926" s="499"/>
    </row>
    <row r="927" spans="1:4" ht="16" x14ac:dyDescent="0.2">
      <c r="A927" s="531">
        <v>12.3</v>
      </c>
      <c r="B927" s="532" t="s">
        <v>916</v>
      </c>
      <c r="C927" s="506">
        <v>480451</v>
      </c>
      <c r="D927" s="499"/>
    </row>
    <row r="928" spans="1:4" ht="16" x14ac:dyDescent="0.2">
      <c r="A928" s="531">
        <v>12.3</v>
      </c>
      <c r="B928" s="532" t="s">
        <v>916</v>
      </c>
      <c r="C928" s="506">
        <v>480452</v>
      </c>
      <c r="D928" s="499"/>
    </row>
    <row r="929" spans="1:4" ht="16" x14ac:dyDescent="0.2">
      <c r="A929" s="531">
        <v>12.3</v>
      </c>
      <c r="B929" s="532" t="s">
        <v>916</v>
      </c>
      <c r="C929" s="506">
        <v>480459</v>
      </c>
      <c r="D929" s="499"/>
    </row>
    <row r="930" spans="1:4" ht="16" x14ac:dyDescent="0.2">
      <c r="A930" s="531">
        <v>12.3</v>
      </c>
      <c r="B930" s="532" t="s">
        <v>916</v>
      </c>
      <c r="C930" s="506">
        <v>480511</v>
      </c>
      <c r="D930" s="499"/>
    </row>
    <row r="931" spans="1:4" ht="16" x14ac:dyDescent="0.2">
      <c r="A931" s="531">
        <v>12.3</v>
      </c>
      <c r="B931" s="532" t="s">
        <v>916</v>
      </c>
      <c r="C931" s="506">
        <v>480512</v>
      </c>
      <c r="D931" s="499"/>
    </row>
    <row r="932" spans="1:4" ht="16" x14ac:dyDescent="0.2">
      <c r="A932" s="531">
        <v>12.3</v>
      </c>
      <c r="B932" s="532" t="s">
        <v>916</v>
      </c>
      <c r="C932" s="506">
        <v>480519</v>
      </c>
      <c r="D932" s="499"/>
    </row>
    <row r="933" spans="1:4" ht="16" x14ac:dyDescent="0.2">
      <c r="A933" s="531">
        <v>12.3</v>
      </c>
      <c r="B933" s="532" t="s">
        <v>916</v>
      </c>
      <c r="C933" s="506">
        <v>480524</v>
      </c>
      <c r="D933" s="499"/>
    </row>
    <row r="934" spans="1:4" ht="16" x14ac:dyDescent="0.2">
      <c r="A934" s="531">
        <v>12.3</v>
      </c>
      <c r="B934" s="532" t="s">
        <v>916</v>
      </c>
      <c r="C934" s="506">
        <v>480525</v>
      </c>
      <c r="D934" s="499"/>
    </row>
    <row r="935" spans="1:4" ht="16" x14ac:dyDescent="0.2">
      <c r="A935" s="531">
        <v>12.3</v>
      </c>
      <c r="B935" s="532" t="s">
        <v>916</v>
      </c>
      <c r="C935" s="506">
        <v>480530</v>
      </c>
      <c r="D935" s="499"/>
    </row>
    <row r="936" spans="1:4" ht="16" x14ac:dyDescent="0.2">
      <c r="A936" s="531">
        <v>12.3</v>
      </c>
      <c r="B936" s="532" t="s">
        <v>916</v>
      </c>
      <c r="C936" s="506">
        <v>480591</v>
      </c>
      <c r="D936" s="499"/>
    </row>
    <row r="937" spans="1:4" ht="16" x14ac:dyDescent="0.2">
      <c r="A937" s="531">
        <v>12.3</v>
      </c>
      <c r="B937" s="532" t="s">
        <v>916</v>
      </c>
      <c r="C937" s="506">
        <v>480592</v>
      </c>
      <c r="D937" s="499"/>
    </row>
    <row r="938" spans="1:4" ht="16" x14ac:dyDescent="0.2">
      <c r="A938" s="531">
        <v>12.3</v>
      </c>
      <c r="B938" s="532" t="s">
        <v>916</v>
      </c>
      <c r="C938" s="506">
        <v>480593</v>
      </c>
      <c r="D938" s="499"/>
    </row>
    <row r="939" spans="1:4" ht="16" x14ac:dyDescent="0.2">
      <c r="A939" s="531">
        <v>12.3</v>
      </c>
      <c r="B939" s="532" t="s">
        <v>916</v>
      </c>
      <c r="C939" s="506">
        <v>480610</v>
      </c>
      <c r="D939" s="499"/>
    </row>
    <row r="940" spans="1:4" ht="16" x14ac:dyDescent="0.2">
      <c r="A940" s="531">
        <v>12.3</v>
      </c>
      <c r="B940" s="532" t="s">
        <v>916</v>
      </c>
      <c r="C940" s="506">
        <v>480620</v>
      </c>
      <c r="D940" s="499"/>
    </row>
    <row r="941" spans="1:4" ht="16" x14ac:dyDescent="0.2">
      <c r="A941" s="531">
        <v>12.3</v>
      </c>
      <c r="B941" s="532" t="s">
        <v>916</v>
      </c>
      <c r="C941" s="506">
        <v>480640</v>
      </c>
      <c r="D941" s="499"/>
    </row>
    <row r="942" spans="1:4" ht="16" x14ac:dyDescent="0.2">
      <c r="A942" s="531">
        <v>12.3</v>
      </c>
      <c r="B942" s="532" t="s">
        <v>916</v>
      </c>
      <c r="C942" s="506">
        <v>4808</v>
      </c>
      <c r="D942" s="499"/>
    </row>
    <row r="943" spans="1:4" ht="16" x14ac:dyDescent="0.2">
      <c r="A943" s="531">
        <v>12.3</v>
      </c>
      <c r="B943" s="532" t="s">
        <v>916</v>
      </c>
      <c r="C943" s="506">
        <v>481031</v>
      </c>
      <c r="D943" s="499"/>
    </row>
    <row r="944" spans="1:4" ht="16" x14ac:dyDescent="0.2">
      <c r="A944" s="531">
        <v>12.3</v>
      </c>
      <c r="B944" s="532" t="s">
        <v>916</v>
      </c>
      <c r="C944" s="506">
        <v>481032</v>
      </c>
      <c r="D944" s="499"/>
    </row>
    <row r="945" spans="1:4" ht="16" x14ac:dyDescent="0.2">
      <c r="A945" s="531">
        <v>12.3</v>
      </c>
      <c r="B945" s="532" t="s">
        <v>916</v>
      </c>
      <c r="C945" s="506">
        <v>481039</v>
      </c>
      <c r="D945" s="499"/>
    </row>
    <row r="946" spans="1:4" ht="16" x14ac:dyDescent="0.2">
      <c r="A946" s="531">
        <v>12.3</v>
      </c>
      <c r="B946" s="532" t="s">
        <v>916</v>
      </c>
      <c r="C946" s="506">
        <v>481092</v>
      </c>
      <c r="D946" s="499"/>
    </row>
    <row r="947" spans="1:4" ht="16" x14ac:dyDescent="0.2">
      <c r="A947" s="531">
        <v>12.3</v>
      </c>
      <c r="B947" s="532" t="s">
        <v>916</v>
      </c>
      <c r="C947" s="506">
        <v>481099</v>
      </c>
      <c r="D947" s="499"/>
    </row>
    <row r="948" spans="1:4" ht="16" x14ac:dyDescent="0.2">
      <c r="A948" s="531">
        <v>12.3</v>
      </c>
      <c r="B948" s="532" t="s">
        <v>916</v>
      </c>
      <c r="C948" s="506">
        <v>481151</v>
      </c>
      <c r="D948" s="499"/>
    </row>
    <row r="949" spans="1:4" ht="16" x14ac:dyDescent="0.2">
      <c r="A949" s="531">
        <v>12.3</v>
      </c>
      <c r="B949" s="532" t="s">
        <v>916</v>
      </c>
      <c r="C949" s="533">
        <v>481159</v>
      </c>
      <c r="D949" s="499"/>
    </row>
    <row r="950" spans="1:4" ht="16" x14ac:dyDescent="0.2">
      <c r="A950" s="497">
        <v>12.3</v>
      </c>
      <c r="B950" s="498" t="s">
        <v>918</v>
      </c>
      <c r="C950" s="526">
        <v>480411</v>
      </c>
      <c r="D950" s="499"/>
    </row>
    <row r="951" spans="1:4" ht="16" x14ac:dyDescent="0.2">
      <c r="A951" s="531">
        <v>12.3</v>
      </c>
      <c r="B951" s="532" t="s">
        <v>918</v>
      </c>
      <c r="C951" s="495">
        <v>480419</v>
      </c>
      <c r="D951" s="499"/>
    </row>
    <row r="952" spans="1:4" ht="16" x14ac:dyDescent="0.2">
      <c r="A952" s="531">
        <v>12.3</v>
      </c>
      <c r="B952" s="532" t="s">
        <v>918</v>
      </c>
      <c r="C952" s="495">
        <v>480421</v>
      </c>
      <c r="D952" s="499"/>
    </row>
    <row r="953" spans="1:4" ht="16" x14ac:dyDescent="0.2">
      <c r="A953" s="531">
        <v>12.3</v>
      </c>
      <c r="B953" s="532" t="s">
        <v>918</v>
      </c>
      <c r="C953" s="495">
        <v>480429</v>
      </c>
      <c r="D953" s="499"/>
    </row>
    <row r="954" spans="1:4" ht="16" x14ac:dyDescent="0.2">
      <c r="A954" s="531">
        <v>12.3</v>
      </c>
      <c r="B954" s="532" t="s">
        <v>918</v>
      </c>
      <c r="C954" s="495">
        <v>480431</v>
      </c>
      <c r="D954" s="499"/>
    </row>
    <row r="955" spans="1:4" ht="16" x14ac:dyDescent="0.2">
      <c r="A955" s="531">
        <v>12.3</v>
      </c>
      <c r="B955" s="532" t="s">
        <v>918</v>
      </c>
      <c r="C955" s="495">
        <v>480439</v>
      </c>
      <c r="D955" s="499"/>
    </row>
    <row r="956" spans="1:4" ht="16" x14ac:dyDescent="0.2">
      <c r="A956" s="531">
        <v>12.3</v>
      </c>
      <c r="B956" s="532" t="s">
        <v>918</v>
      </c>
      <c r="C956" s="495">
        <v>480442</v>
      </c>
      <c r="D956" s="499"/>
    </row>
    <row r="957" spans="1:4" ht="16" x14ac:dyDescent="0.2">
      <c r="A957" s="531">
        <v>12.3</v>
      </c>
      <c r="B957" s="532" t="s">
        <v>918</v>
      </c>
      <c r="C957" s="495">
        <v>480449</v>
      </c>
      <c r="D957" s="499"/>
    </row>
    <row r="958" spans="1:4" ht="16" x14ac:dyDescent="0.2">
      <c r="A958" s="531">
        <v>12.3</v>
      </c>
      <c r="B958" s="532" t="s">
        <v>918</v>
      </c>
      <c r="C958" s="495">
        <v>480451</v>
      </c>
      <c r="D958" s="499"/>
    </row>
    <row r="959" spans="1:4" ht="16" x14ac:dyDescent="0.2">
      <c r="A959" s="531">
        <v>12.3</v>
      </c>
      <c r="B959" s="532" t="s">
        <v>918</v>
      </c>
      <c r="C959" s="495">
        <v>480452</v>
      </c>
      <c r="D959" s="499"/>
    </row>
    <row r="960" spans="1:4" ht="16" x14ac:dyDescent="0.2">
      <c r="A960" s="531">
        <v>12.3</v>
      </c>
      <c r="B960" s="532" t="s">
        <v>918</v>
      </c>
      <c r="C960" s="495">
        <v>480459</v>
      </c>
      <c r="D960" s="499"/>
    </row>
    <row r="961" spans="1:4" ht="16" x14ac:dyDescent="0.2">
      <c r="A961" s="531">
        <v>12.3</v>
      </c>
      <c r="B961" s="532" t="s">
        <v>918</v>
      </c>
      <c r="C961" s="495">
        <v>480511</v>
      </c>
      <c r="D961" s="499"/>
    </row>
    <row r="962" spans="1:4" ht="16" x14ac:dyDescent="0.2">
      <c r="A962" s="531">
        <v>12.3</v>
      </c>
      <c r="B962" s="532" t="s">
        <v>918</v>
      </c>
      <c r="C962" s="495">
        <v>480512</v>
      </c>
      <c r="D962" s="499"/>
    </row>
    <row r="963" spans="1:4" ht="16" x14ac:dyDescent="0.2">
      <c r="A963" s="531">
        <v>12.3</v>
      </c>
      <c r="B963" s="532" t="s">
        <v>918</v>
      </c>
      <c r="C963" s="495">
        <v>480519</v>
      </c>
      <c r="D963" s="499"/>
    </row>
    <row r="964" spans="1:4" ht="16" x14ac:dyDescent="0.2">
      <c r="A964" s="531">
        <v>12.3</v>
      </c>
      <c r="B964" s="532" t="s">
        <v>918</v>
      </c>
      <c r="C964" s="495">
        <v>480524</v>
      </c>
      <c r="D964" s="499"/>
    </row>
    <row r="965" spans="1:4" ht="16" x14ac:dyDescent="0.2">
      <c r="A965" s="531">
        <v>12.3</v>
      </c>
      <c r="B965" s="532" t="s">
        <v>918</v>
      </c>
      <c r="C965" s="495">
        <v>480525</v>
      </c>
      <c r="D965" s="499"/>
    </row>
    <row r="966" spans="1:4" ht="16" x14ac:dyDescent="0.2">
      <c r="A966" s="531">
        <v>12.3</v>
      </c>
      <c r="B966" s="532" t="s">
        <v>918</v>
      </c>
      <c r="C966" s="495">
        <v>480530</v>
      </c>
      <c r="D966" s="499"/>
    </row>
    <row r="967" spans="1:4" ht="16" x14ac:dyDescent="0.2">
      <c r="A967" s="531">
        <v>12.3</v>
      </c>
      <c r="B967" s="532" t="s">
        <v>918</v>
      </c>
      <c r="C967" s="495">
        <v>480591</v>
      </c>
      <c r="D967" s="499"/>
    </row>
    <row r="968" spans="1:4" ht="16" x14ac:dyDescent="0.2">
      <c r="A968" s="531">
        <v>12.3</v>
      </c>
      <c r="B968" s="532" t="s">
        <v>918</v>
      </c>
      <c r="C968" s="495">
        <v>480592</v>
      </c>
      <c r="D968" s="499"/>
    </row>
    <row r="969" spans="1:4" ht="16" x14ac:dyDescent="0.2">
      <c r="A969" s="531">
        <v>12.3</v>
      </c>
      <c r="B969" s="532" t="s">
        <v>918</v>
      </c>
      <c r="C969" s="495">
        <v>480593</v>
      </c>
      <c r="D969" s="499"/>
    </row>
    <row r="970" spans="1:4" ht="16" x14ac:dyDescent="0.2">
      <c r="A970" s="531">
        <v>12.3</v>
      </c>
      <c r="B970" s="532" t="s">
        <v>918</v>
      </c>
      <c r="C970" s="495">
        <v>480610</v>
      </c>
      <c r="D970" s="499"/>
    </row>
    <row r="971" spans="1:4" ht="16" x14ac:dyDescent="0.2">
      <c r="A971" s="531">
        <v>12.3</v>
      </c>
      <c r="B971" s="532" t="s">
        <v>918</v>
      </c>
      <c r="C971" s="495">
        <v>480620</v>
      </c>
      <c r="D971" s="499"/>
    </row>
    <row r="972" spans="1:4" ht="16" x14ac:dyDescent="0.2">
      <c r="A972" s="531">
        <v>12.3</v>
      </c>
      <c r="B972" s="532" t="s">
        <v>918</v>
      </c>
      <c r="C972" s="495">
        <v>480640</v>
      </c>
      <c r="D972" s="499"/>
    </row>
    <row r="973" spans="1:4" ht="16" x14ac:dyDescent="0.2">
      <c r="A973" s="531">
        <v>12.3</v>
      </c>
      <c r="B973" s="532" t="s">
        <v>918</v>
      </c>
      <c r="C973" s="495">
        <v>4808</v>
      </c>
      <c r="D973" s="499"/>
    </row>
    <row r="974" spans="1:4" ht="16" x14ac:dyDescent="0.2">
      <c r="A974" s="531">
        <v>12.3</v>
      </c>
      <c r="B974" s="532" t="s">
        <v>918</v>
      </c>
      <c r="C974" s="495">
        <v>481031</v>
      </c>
      <c r="D974" s="499"/>
    </row>
    <row r="975" spans="1:4" ht="16" x14ac:dyDescent="0.2">
      <c r="A975" s="531">
        <v>12.3</v>
      </c>
      <c r="B975" s="532" t="s">
        <v>918</v>
      </c>
      <c r="C975" s="495">
        <v>481032</v>
      </c>
      <c r="D975" s="499"/>
    </row>
    <row r="976" spans="1:4" ht="16" x14ac:dyDescent="0.2">
      <c r="A976" s="531">
        <v>12.3</v>
      </c>
      <c r="B976" s="532" t="s">
        <v>918</v>
      </c>
      <c r="C976" s="495">
        <v>481039</v>
      </c>
      <c r="D976" s="499"/>
    </row>
    <row r="977" spans="1:4" ht="16" x14ac:dyDescent="0.2">
      <c r="A977" s="531">
        <v>12.3</v>
      </c>
      <c r="B977" s="532" t="s">
        <v>918</v>
      </c>
      <c r="C977" s="495">
        <v>481092</v>
      </c>
      <c r="D977" s="499"/>
    </row>
    <row r="978" spans="1:4" ht="16" x14ac:dyDescent="0.2">
      <c r="A978" s="531">
        <v>12.3</v>
      </c>
      <c r="B978" s="532" t="s">
        <v>918</v>
      </c>
      <c r="C978" s="495">
        <v>481099</v>
      </c>
      <c r="D978" s="499"/>
    </row>
    <row r="979" spans="1:4" ht="16" x14ac:dyDescent="0.2">
      <c r="A979" s="531">
        <v>12.3</v>
      </c>
      <c r="B979" s="532" t="s">
        <v>918</v>
      </c>
      <c r="C979" s="495">
        <v>481151</v>
      </c>
      <c r="D979" s="499"/>
    </row>
    <row r="980" spans="1:4" ht="16" x14ac:dyDescent="0.2">
      <c r="A980" s="531">
        <v>12.3</v>
      </c>
      <c r="B980" s="532" t="s">
        <v>918</v>
      </c>
      <c r="C980" s="495">
        <v>481159</v>
      </c>
      <c r="D980" s="499"/>
    </row>
    <row r="981" spans="1:4" ht="16" x14ac:dyDescent="0.2">
      <c r="A981" s="531">
        <v>12.3</v>
      </c>
      <c r="B981" s="532" t="s">
        <v>733</v>
      </c>
      <c r="C981" s="495">
        <v>480411</v>
      </c>
      <c r="D981" s="499"/>
    </row>
    <row r="982" spans="1:4" ht="16" x14ac:dyDescent="0.2">
      <c r="A982" s="531">
        <v>12.3</v>
      </c>
      <c r="B982" s="532" t="s">
        <v>733</v>
      </c>
      <c r="C982" s="495">
        <v>480419</v>
      </c>
      <c r="D982" s="499"/>
    </row>
    <row r="983" spans="1:4" ht="16" x14ac:dyDescent="0.2">
      <c r="A983" s="531">
        <v>12.3</v>
      </c>
      <c r="B983" s="532" t="s">
        <v>733</v>
      </c>
      <c r="C983" s="495">
        <v>480421</v>
      </c>
      <c r="D983" s="499"/>
    </row>
    <row r="984" spans="1:4" ht="16" x14ac:dyDescent="0.2">
      <c r="A984" s="531">
        <v>12.3</v>
      </c>
      <c r="B984" s="532" t="s">
        <v>733</v>
      </c>
      <c r="C984" s="495">
        <v>480429</v>
      </c>
      <c r="D984" s="499"/>
    </row>
    <row r="985" spans="1:4" ht="16" x14ac:dyDescent="0.2">
      <c r="A985" s="531">
        <v>12.3</v>
      </c>
      <c r="B985" s="532" t="s">
        <v>733</v>
      </c>
      <c r="C985" s="495">
        <v>480431</v>
      </c>
      <c r="D985" s="499"/>
    </row>
    <row r="986" spans="1:4" ht="16" x14ac:dyDescent="0.2">
      <c r="A986" s="531">
        <v>12.3</v>
      </c>
      <c r="B986" s="532" t="s">
        <v>733</v>
      </c>
      <c r="C986" s="495">
        <v>480439</v>
      </c>
      <c r="D986" s="499"/>
    </row>
    <row r="987" spans="1:4" ht="16" x14ac:dyDescent="0.2">
      <c r="A987" s="531">
        <v>12.3</v>
      </c>
      <c r="B987" s="532" t="s">
        <v>733</v>
      </c>
      <c r="C987" s="495">
        <v>480442</v>
      </c>
      <c r="D987" s="499"/>
    </row>
    <row r="988" spans="1:4" ht="16" x14ac:dyDescent="0.2">
      <c r="A988" s="531">
        <v>12.3</v>
      </c>
      <c r="B988" s="532" t="s">
        <v>733</v>
      </c>
      <c r="C988" s="495">
        <v>480449</v>
      </c>
      <c r="D988" s="499"/>
    </row>
    <row r="989" spans="1:4" ht="16" x14ac:dyDescent="0.2">
      <c r="A989" s="531">
        <v>12.3</v>
      </c>
      <c r="B989" s="532" t="s">
        <v>733</v>
      </c>
      <c r="C989" s="495">
        <v>480451</v>
      </c>
      <c r="D989" s="499"/>
    </row>
    <row r="990" spans="1:4" ht="16" x14ac:dyDescent="0.2">
      <c r="A990" s="531">
        <v>12.3</v>
      </c>
      <c r="B990" s="532" t="s">
        <v>733</v>
      </c>
      <c r="C990" s="495">
        <v>480452</v>
      </c>
      <c r="D990" s="499"/>
    </row>
    <row r="991" spans="1:4" ht="16" x14ac:dyDescent="0.2">
      <c r="A991" s="531">
        <v>12.3</v>
      </c>
      <c r="B991" s="532" t="s">
        <v>733</v>
      </c>
      <c r="C991" s="495">
        <v>480459</v>
      </c>
      <c r="D991" s="499"/>
    </row>
    <row r="992" spans="1:4" ht="16" x14ac:dyDescent="0.2">
      <c r="A992" s="531">
        <v>12.3</v>
      </c>
      <c r="B992" s="532" t="s">
        <v>733</v>
      </c>
      <c r="C992" s="495">
        <v>480511</v>
      </c>
      <c r="D992" s="499"/>
    </row>
    <row r="993" spans="1:4" ht="16" x14ac:dyDescent="0.2">
      <c r="A993" s="531">
        <v>12.3</v>
      </c>
      <c r="B993" s="532" t="s">
        <v>733</v>
      </c>
      <c r="C993" s="495">
        <v>480512</v>
      </c>
      <c r="D993" s="499"/>
    </row>
    <row r="994" spans="1:4" ht="16" x14ac:dyDescent="0.2">
      <c r="A994" s="531">
        <v>12.3</v>
      </c>
      <c r="B994" s="532" t="s">
        <v>733</v>
      </c>
      <c r="C994" s="495">
        <v>480519</v>
      </c>
      <c r="D994" s="499"/>
    </row>
    <row r="995" spans="1:4" ht="16" x14ac:dyDescent="0.2">
      <c r="A995" s="531">
        <v>12.3</v>
      </c>
      <c r="B995" s="532" t="s">
        <v>733</v>
      </c>
      <c r="C995" s="495">
        <v>480524</v>
      </c>
      <c r="D995" s="499"/>
    </row>
    <row r="996" spans="1:4" ht="16" x14ac:dyDescent="0.2">
      <c r="A996" s="531">
        <v>12.3</v>
      </c>
      <c r="B996" s="532" t="s">
        <v>733</v>
      </c>
      <c r="C996" s="495">
        <v>480525</v>
      </c>
      <c r="D996" s="499"/>
    </row>
    <row r="997" spans="1:4" ht="16" x14ac:dyDescent="0.2">
      <c r="A997" s="531">
        <v>12.3</v>
      </c>
      <c r="B997" s="532" t="s">
        <v>733</v>
      </c>
      <c r="C997" s="495">
        <v>480530</v>
      </c>
      <c r="D997" s="499"/>
    </row>
    <row r="998" spans="1:4" ht="16" x14ac:dyDescent="0.2">
      <c r="A998" s="531">
        <v>12.3</v>
      </c>
      <c r="B998" s="532" t="s">
        <v>733</v>
      </c>
      <c r="C998" s="495">
        <v>480591</v>
      </c>
      <c r="D998" s="499"/>
    </row>
    <row r="999" spans="1:4" ht="16" x14ac:dyDescent="0.2">
      <c r="A999" s="531">
        <v>12.3</v>
      </c>
      <c r="B999" s="532" t="s">
        <v>733</v>
      </c>
      <c r="C999" s="495">
        <v>480592</v>
      </c>
      <c r="D999" s="499"/>
    </row>
    <row r="1000" spans="1:4" ht="16" x14ac:dyDescent="0.2">
      <c r="A1000" s="531">
        <v>12.3</v>
      </c>
      <c r="B1000" s="532" t="s">
        <v>733</v>
      </c>
      <c r="C1000" s="495">
        <v>480593</v>
      </c>
      <c r="D1000" s="499"/>
    </row>
    <row r="1001" spans="1:4" ht="16" x14ac:dyDescent="0.2">
      <c r="A1001" s="531">
        <v>12.3</v>
      </c>
      <c r="B1001" s="532" t="s">
        <v>733</v>
      </c>
      <c r="C1001" s="495">
        <v>480610</v>
      </c>
      <c r="D1001" s="499"/>
    </row>
    <row r="1002" spans="1:4" ht="16" x14ac:dyDescent="0.2">
      <c r="A1002" s="531">
        <v>12.3</v>
      </c>
      <c r="B1002" s="532" t="s">
        <v>733</v>
      </c>
      <c r="C1002" s="495">
        <v>480620</v>
      </c>
      <c r="D1002" s="499"/>
    </row>
    <row r="1003" spans="1:4" ht="16" x14ac:dyDescent="0.2">
      <c r="A1003" s="531">
        <v>12.3</v>
      </c>
      <c r="B1003" s="532" t="s">
        <v>733</v>
      </c>
      <c r="C1003" s="495">
        <v>480640</v>
      </c>
      <c r="D1003" s="499"/>
    </row>
    <row r="1004" spans="1:4" ht="16" x14ac:dyDescent="0.2">
      <c r="A1004" s="531">
        <v>12.3</v>
      </c>
      <c r="B1004" s="532" t="s">
        <v>733</v>
      </c>
      <c r="C1004" s="495">
        <v>4808</v>
      </c>
      <c r="D1004" s="499"/>
    </row>
    <row r="1005" spans="1:4" ht="16" x14ac:dyDescent="0.2">
      <c r="A1005" s="502">
        <v>12.3</v>
      </c>
      <c r="B1005" s="503" t="s">
        <v>733</v>
      </c>
      <c r="C1005" s="495">
        <v>481031</v>
      </c>
      <c r="D1005" s="499"/>
    </row>
    <row r="1006" spans="1:4" ht="16" x14ac:dyDescent="0.2">
      <c r="A1006" s="502">
        <v>12.3</v>
      </c>
      <c r="B1006" s="503" t="s">
        <v>733</v>
      </c>
      <c r="C1006" s="495">
        <v>481032</v>
      </c>
      <c r="D1006" s="499"/>
    </row>
    <row r="1007" spans="1:4" ht="16" x14ac:dyDescent="0.2">
      <c r="A1007" s="502">
        <v>12.3</v>
      </c>
      <c r="B1007" s="503" t="s">
        <v>733</v>
      </c>
      <c r="C1007" s="495">
        <v>481039</v>
      </c>
      <c r="D1007" s="499"/>
    </row>
    <row r="1008" spans="1:4" ht="16" x14ac:dyDescent="0.2">
      <c r="A1008" s="502">
        <v>12.3</v>
      </c>
      <c r="B1008" s="503" t="s">
        <v>733</v>
      </c>
      <c r="C1008" s="495">
        <v>481092</v>
      </c>
      <c r="D1008" s="499"/>
    </row>
    <row r="1009" spans="1:4" ht="16" x14ac:dyDescent="0.2">
      <c r="A1009" s="502">
        <v>12.3</v>
      </c>
      <c r="B1009" s="503" t="s">
        <v>733</v>
      </c>
      <c r="C1009" s="495">
        <v>481099</v>
      </c>
      <c r="D1009" s="499"/>
    </row>
    <row r="1010" spans="1:4" ht="16" x14ac:dyDescent="0.2">
      <c r="A1010" s="502">
        <v>12.3</v>
      </c>
      <c r="B1010" s="503" t="s">
        <v>733</v>
      </c>
      <c r="C1010" s="495">
        <v>481151</v>
      </c>
      <c r="D1010" s="499"/>
    </row>
    <row r="1011" spans="1:4" ht="16" x14ac:dyDescent="0.2">
      <c r="A1011" s="502">
        <v>12.3</v>
      </c>
      <c r="B1011" s="503" t="s">
        <v>733</v>
      </c>
      <c r="C1011" s="495">
        <v>481159</v>
      </c>
      <c r="D1011" s="499"/>
    </row>
    <row r="1012" spans="1:4" ht="16" x14ac:dyDescent="0.2">
      <c r="A1012" s="502">
        <v>12.3</v>
      </c>
      <c r="B1012" s="503" t="s">
        <v>732</v>
      </c>
      <c r="C1012" s="495">
        <v>480411</v>
      </c>
      <c r="D1012" s="499"/>
    </row>
    <row r="1013" spans="1:4" ht="16" x14ac:dyDescent="0.2">
      <c r="A1013" s="502">
        <v>12.3</v>
      </c>
      <c r="B1013" s="503" t="s">
        <v>732</v>
      </c>
      <c r="C1013" s="495">
        <v>480419</v>
      </c>
      <c r="D1013" s="499"/>
    </row>
    <row r="1014" spans="1:4" ht="16" x14ac:dyDescent="0.2">
      <c r="A1014" s="502">
        <v>12.3</v>
      </c>
      <c r="B1014" s="503" t="s">
        <v>732</v>
      </c>
      <c r="C1014" s="495">
        <v>480421</v>
      </c>
      <c r="D1014" s="499"/>
    </row>
    <row r="1015" spans="1:4" ht="16" x14ac:dyDescent="0.2">
      <c r="A1015" s="502">
        <v>12.3</v>
      </c>
      <c r="B1015" s="503" t="s">
        <v>732</v>
      </c>
      <c r="C1015" s="495">
        <v>480429</v>
      </c>
      <c r="D1015" s="499"/>
    </row>
    <row r="1016" spans="1:4" ht="16" x14ac:dyDescent="0.2">
      <c r="A1016" s="531">
        <v>12.3</v>
      </c>
      <c r="B1016" s="532" t="s">
        <v>732</v>
      </c>
      <c r="C1016" s="495">
        <v>480431</v>
      </c>
      <c r="D1016" s="499"/>
    </row>
    <row r="1017" spans="1:4" ht="16" x14ac:dyDescent="0.2">
      <c r="A1017" s="531">
        <v>12.3</v>
      </c>
      <c r="B1017" s="532" t="s">
        <v>732</v>
      </c>
      <c r="C1017" s="495">
        <v>480439</v>
      </c>
      <c r="D1017" s="499"/>
    </row>
    <row r="1018" spans="1:4" ht="16" x14ac:dyDescent="0.2">
      <c r="A1018" s="531">
        <v>12.3</v>
      </c>
      <c r="B1018" s="532" t="s">
        <v>732</v>
      </c>
      <c r="C1018" s="495">
        <v>480442</v>
      </c>
      <c r="D1018" s="499"/>
    </row>
    <row r="1019" spans="1:4" ht="16" x14ac:dyDescent="0.2">
      <c r="A1019" s="531">
        <v>12.3</v>
      </c>
      <c r="B1019" s="532" t="s">
        <v>732</v>
      </c>
      <c r="C1019" s="495">
        <v>480449</v>
      </c>
      <c r="D1019" s="499"/>
    </row>
    <row r="1020" spans="1:4" ht="16" x14ac:dyDescent="0.2">
      <c r="A1020" s="531">
        <v>12.3</v>
      </c>
      <c r="B1020" s="532" t="s">
        <v>732</v>
      </c>
      <c r="C1020" s="495">
        <v>480451</v>
      </c>
      <c r="D1020" s="499"/>
    </row>
    <row r="1021" spans="1:4" ht="16" x14ac:dyDescent="0.2">
      <c r="A1021" s="531">
        <v>12.3</v>
      </c>
      <c r="B1021" s="532" t="s">
        <v>732</v>
      </c>
      <c r="C1021" s="495">
        <v>480452</v>
      </c>
      <c r="D1021" s="499"/>
    </row>
    <row r="1022" spans="1:4" ht="16" x14ac:dyDescent="0.2">
      <c r="A1022" s="531">
        <v>12.3</v>
      </c>
      <c r="B1022" s="532" t="s">
        <v>732</v>
      </c>
      <c r="C1022" s="495">
        <v>480459</v>
      </c>
      <c r="D1022" s="499"/>
    </row>
    <row r="1023" spans="1:4" ht="16" x14ac:dyDescent="0.2">
      <c r="A1023" s="531">
        <v>12.3</v>
      </c>
      <c r="B1023" s="532" t="s">
        <v>732</v>
      </c>
      <c r="C1023" s="495">
        <v>480511</v>
      </c>
      <c r="D1023" s="499"/>
    </row>
    <row r="1024" spans="1:4" ht="16" x14ac:dyDescent="0.2">
      <c r="A1024" s="531">
        <v>12.3</v>
      </c>
      <c r="B1024" s="532" t="s">
        <v>732</v>
      </c>
      <c r="C1024" s="495">
        <v>480512</v>
      </c>
      <c r="D1024" s="499"/>
    </row>
    <row r="1025" spans="1:4" ht="16" x14ac:dyDescent="0.2">
      <c r="A1025" s="531">
        <v>12.3</v>
      </c>
      <c r="B1025" s="532" t="s">
        <v>732</v>
      </c>
      <c r="C1025" s="495">
        <v>480519</v>
      </c>
      <c r="D1025" s="499"/>
    </row>
    <row r="1026" spans="1:4" ht="16" x14ac:dyDescent="0.2">
      <c r="A1026" s="531">
        <v>12.3</v>
      </c>
      <c r="B1026" s="532" t="s">
        <v>732</v>
      </c>
      <c r="C1026" s="495">
        <v>480524</v>
      </c>
      <c r="D1026" s="499"/>
    </row>
    <row r="1027" spans="1:4" ht="16" x14ac:dyDescent="0.2">
      <c r="A1027" s="531">
        <v>12.3</v>
      </c>
      <c r="B1027" s="532" t="s">
        <v>732</v>
      </c>
      <c r="C1027" s="495">
        <v>480525</v>
      </c>
      <c r="D1027" s="499"/>
    </row>
    <row r="1028" spans="1:4" ht="16" x14ac:dyDescent="0.2">
      <c r="A1028" s="531">
        <v>12.3</v>
      </c>
      <c r="B1028" s="532" t="s">
        <v>732</v>
      </c>
      <c r="C1028" s="495">
        <v>480530</v>
      </c>
      <c r="D1028" s="499"/>
    </row>
    <row r="1029" spans="1:4" ht="16" x14ac:dyDescent="0.2">
      <c r="A1029" s="531">
        <v>12.3</v>
      </c>
      <c r="B1029" s="532" t="s">
        <v>732</v>
      </c>
      <c r="C1029" s="495">
        <v>480591</v>
      </c>
      <c r="D1029" s="499"/>
    </row>
    <row r="1030" spans="1:4" ht="16" x14ac:dyDescent="0.2">
      <c r="A1030" s="531">
        <v>12.3</v>
      </c>
      <c r="B1030" s="532" t="s">
        <v>732</v>
      </c>
      <c r="C1030" s="495">
        <v>480592</v>
      </c>
      <c r="D1030" s="499"/>
    </row>
    <row r="1031" spans="1:4" ht="16" x14ac:dyDescent="0.2">
      <c r="A1031" s="531">
        <v>12.3</v>
      </c>
      <c r="B1031" s="532" t="s">
        <v>732</v>
      </c>
      <c r="C1031" s="495">
        <v>480593</v>
      </c>
      <c r="D1031" s="499"/>
    </row>
    <row r="1032" spans="1:4" ht="16" x14ac:dyDescent="0.2">
      <c r="A1032" s="531">
        <v>12.3</v>
      </c>
      <c r="B1032" s="532" t="s">
        <v>732</v>
      </c>
      <c r="C1032" s="495">
        <v>480610</v>
      </c>
      <c r="D1032" s="499"/>
    </row>
    <row r="1033" spans="1:4" ht="16" x14ac:dyDescent="0.2">
      <c r="A1033" s="531">
        <v>12.3</v>
      </c>
      <c r="B1033" s="532" t="s">
        <v>732</v>
      </c>
      <c r="C1033" s="495">
        <v>480620</v>
      </c>
      <c r="D1033" s="499"/>
    </row>
    <row r="1034" spans="1:4" ht="16" x14ac:dyDescent="0.2">
      <c r="A1034" s="531">
        <v>12.3</v>
      </c>
      <c r="B1034" s="532" t="s">
        <v>732</v>
      </c>
      <c r="C1034" s="495">
        <v>480640</v>
      </c>
      <c r="D1034" s="499"/>
    </row>
    <row r="1035" spans="1:4" ht="16" x14ac:dyDescent="0.2">
      <c r="A1035" s="531">
        <v>12.3</v>
      </c>
      <c r="B1035" s="532" t="s">
        <v>732</v>
      </c>
      <c r="C1035" s="495">
        <v>4808</v>
      </c>
      <c r="D1035" s="499"/>
    </row>
    <row r="1036" spans="1:4" ht="16" x14ac:dyDescent="0.2">
      <c r="A1036" s="531">
        <v>12.3</v>
      </c>
      <c r="B1036" s="532" t="s">
        <v>732</v>
      </c>
      <c r="C1036" s="495">
        <v>481031</v>
      </c>
      <c r="D1036" s="499"/>
    </row>
    <row r="1037" spans="1:4" ht="16" x14ac:dyDescent="0.2">
      <c r="A1037" s="531">
        <v>12.3</v>
      </c>
      <c r="B1037" s="532" t="s">
        <v>732</v>
      </c>
      <c r="C1037" s="495">
        <v>481032</v>
      </c>
      <c r="D1037" s="499"/>
    </row>
    <row r="1038" spans="1:4" ht="16" x14ac:dyDescent="0.2">
      <c r="A1038" s="531">
        <v>12.3</v>
      </c>
      <c r="B1038" s="532" t="s">
        <v>732</v>
      </c>
      <c r="C1038" s="495">
        <v>481039</v>
      </c>
      <c r="D1038" s="499"/>
    </row>
    <row r="1039" spans="1:4" ht="16" x14ac:dyDescent="0.2">
      <c r="A1039" s="531">
        <v>12.3</v>
      </c>
      <c r="B1039" s="532" t="s">
        <v>732</v>
      </c>
      <c r="C1039" s="495">
        <v>481092</v>
      </c>
      <c r="D1039" s="499"/>
    </row>
    <row r="1040" spans="1:4" ht="16" x14ac:dyDescent="0.2">
      <c r="A1040" s="531">
        <v>12.3</v>
      </c>
      <c r="B1040" s="532" t="s">
        <v>732</v>
      </c>
      <c r="C1040" s="495">
        <v>481099</v>
      </c>
      <c r="D1040" s="499"/>
    </row>
    <row r="1041" spans="1:4" ht="16" x14ac:dyDescent="0.2">
      <c r="A1041" s="531">
        <v>12.3</v>
      </c>
      <c r="B1041" s="532" t="s">
        <v>732</v>
      </c>
      <c r="C1041" s="495">
        <v>481151</v>
      </c>
      <c r="D1041" s="499"/>
    </row>
    <row r="1042" spans="1:4" ht="16" x14ac:dyDescent="0.2">
      <c r="A1042" s="531">
        <v>12.3</v>
      </c>
      <c r="B1042" s="532" t="s">
        <v>732</v>
      </c>
      <c r="C1042" s="495">
        <v>481159</v>
      </c>
      <c r="D1042" s="499"/>
    </row>
    <row r="1043" spans="1:4" ht="16" x14ac:dyDescent="0.2">
      <c r="A1043" s="502">
        <v>12.3</v>
      </c>
      <c r="B1043" s="503" t="s">
        <v>519</v>
      </c>
      <c r="C1043" s="495">
        <v>480411</v>
      </c>
      <c r="D1043" s="499"/>
    </row>
    <row r="1044" spans="1:4" ht="16" x14ac:dyDescent="0.2">
      <c r="A1044" s="502">
        <v>12.3</v>
      </c>
      <c r="B1044" s="503" t="s">
        <v>519</v>
      </c>
      <c r="C1044" s="495">
        <v>480419</v>
      </c>
      <c r="D1044" s="499"/>
    </row>
    <row r="1045" spans="1:4" ht="16" x14ac:dyDescent="0.2">
      <c r="A1045" s="502">
        <v>12.3</v>
      </c>
      <c r="B1045" s="503" t="s">
        <v>519</v>
      </c>
      <c r="C1045" s="495">
        <v>480421</v>
      </c>
      <c r="D1045" s="499"/>
    </row>
    <row r="1046" spans="1:4" ht="16" x14ac:dyDescent="0.2">
      <c r="A1046" s="502">
        <v>12.3</v>
      </c>
      <c r="B1046" s="503" t="s">
        <v>519</v>
      </c>
      <c r="C1046" s="495">
        <v>480429</v>
      </c>
      <c r="D1046" s="499"/>
    </row>
    <row r="1047" spans="1:4" ht="16" x14ac:dyDescent="0.2">
      <c r="A1047" s="531">
        <v>12.3</v>
      </c>
      <c r="B1047" s="503" t="s">
        <v>519</v>
      </c>
      <c r="C1047" s="495">
        <v>480431</v>
      </c>
      <c r="D1047" s="499"/>
    </row>
    <row r="1048" spans="1:4" ht="16" x14ac:dyDescent="0.2">
      <c r="A1048" s="531">
        <v>12.3</v>
      </c>
      <c r="B1048" s="503" t="s">
        <v>519</v>
      </c>
      <c r="C1048" s="495">
        <v>480439</v>
      </c>
      <c r="D1048" s="499"/>
    </row>
    <row r="1049" spans="1:4" ht="16" x14ac:dyDescent="0.2">
      <c r="A1049" s="531">
        <v>12.3</v>
      </c>
      <c r="B1049" s="503" t="s">
        <v>519</v>
      </c>
      <c r="C1049" s="495">
        <v>480442</v>
      </c>
      <c r="D1049" s="499"/>
    </row>
    <row r="1050" spans="1:4" ht="16" x14ac:dyDescent="0.2">
      <c r="A1050" s="531">
        <v>12.3</v>
      </c>
      <c r="B1050" s="503" t="s">
        <v>519</v>
      </c>
      <c r="C1050" s="495">
        <v>480449</v>
      </c>
      <c r="D1050" s="499"/>
    </row>
    <row r="1051" spans="1:4" ht="16" x14ac:dyDescent="0.2">
      <c r="A1051" s="531">
        <v>12.3</v>
      </c>
      <c r="B1051" s="503" t="s">
        <v>519</v>
      </c>
      <c r="C1051" s="495">
        <v>480451</v>
      </c>
      <c r="D1051" s="499"/>
    </row>
    <row r="1052" spans="1:4" ht="16" x14ac:dyDescent="0.2">
      <c r="A1052" s="531">
        <v>12.3</v>
      </c>
      <c r="B1052" s="503" t="s">
        <v>519</v>
      </c>
      <c r="C1052" s="495">
        <v>480452</v>
      </c>
      <c r="D1052" s="499"/>
    </row>
    <row r="1053" spans="1:4" ht="16" x14ac:dyDescent="0.2">
      <c r="A1053" s="531">
        <v>12.3</v>
      </c>
      <c r="B1053" s="503" t="s">
        <v>519</v>
      </c>
      <c r="C1053" s="495">
        <v>480459</v>
      </c>
      <c r="D1053" s="499"/>
    </row>
    <row r="1054" spans="1:4" ht="16" x14ac:dyDescent="0.2">
      <c r="A1054" s="531">
        <v>12.3</v>
      </c>
      <c r="B1054" s="503" t="s">
        <v>519</v>
      </c>
      <c r="C1054" s="495">
        <v>480511</v>
      </c>
      <c r="D1054" s="499"/>
    </row>
    <row r="1055" spans="1:4" ht="16" x14ac:dyDescent="0.2">
      <c r="A1055" s="531">
        <v>12.3</v>
      </c>
      <c r="B1055" s="503" t="s">
        <v>519</v>
      </c>
      <c r="C1055" s="495">
        <v>480512</v>
      </c>
      <c r="D1055" s="499"/>
    </row>
    <row r="1056" spans="1:4" ht="16" x14ac:dyDescent="0.2">
      <c r="A1056" s="531">
        <v>12.3</v>
      </c>
      <c r="B1056" s="503" t="s">
        <v>519</v>
      </c>
      <c r="C1056" s="495">
        <v>480519</v>
      </c>
      <c r="D1056" s="499"/>
    </row>
    <row r="1057" spans="1:4" ht="16" x14ac:dyDescent="0.2">
      <c r="A1057" s="531">
        <v>12.3</v>
      </c>
      <c r="B1057" s="503" t="s">
        <v>519</v>
      </c>
      <c r="C1057" s="495">
        <v>480524</v>
      </c>
      <c r="D1057" s="499"/>
    </row>
    <row r="1058" spans="1:4" ht="16" x14ac:dyDescent="0.2">
      <c r="A1058" s="531">
        <v>12.3</v>
      </c>
      <c r="B1058" s="503" t="s">
        <v>519</v>
      </c>
      <c r="C1058" s="495">
        <v>480525</v>
      </c>
      <c r="D1058" s="499"/>
    </row>
    <row r="1059" spans="1:4" ht="16" x14ac:dyDescent="0.2">
      <c r="A1059" s="531">
        <v>12.3</v>
      </c>
      <c r="B1059" s="503" t="s">
        <v>519</v>
      </c>
      <c r="C1059" s="495">
        <v>480530</v>
      </c>
      <c r="D1059" s="499"/>
    </row>
    <row r="1060" spans="1:4" ht="16" x14ac:dyDescent="0.2">
      <c r="A1060" s="531">
        <v>12.3</v>
      </c>
      <c r="B1060" s="503" t="s">
        <v>519</v>
      </c>
      <c r="C1060" s="495">
        <v>480591</v>
      </c>
      <c r="D1060" s="499"/>
    </row>
    <row r="1061" spans="1:4" ht="16" x14ac:dyDescent="0.2">
      <c r="A1061" s="531">
        <v>12.3</v>
      </c>
      <c r="B1061" s="503" t="s">
        <v>519</v>
      </c>
      <c r="C1061" s="495">
        <v>480592</v>
      </c>
      <c r="D1061" s="499"/>
    </row>
    <row r="1062" spans="1:4" ht="16" x14ac:dyDescent="0.2">
      <c r="A1062" s="531">
        <v>12.3</v>
      </c>
      <c r="B1062" s="503" t="s">
        <v>519</v>
      </c>
      <c r="C1062" s="495">
        <v>480593</v>
      </c>
      <c r="D1062" s="499"/>
    </row>
    <row r="1063" spans="1:4" ht="16" x14ac:dyDescent="0.2">
      <c r="A1063" s="531">
        <v>12.3</v>
      </c>
      <c r="B1063" s="503" t="s">
        <v>519</v>
      </c>
      <c r="C1063" s="495">
        <v>480610</v>
      </c>
      <c r="D1063" s="499"/>
    </row>
    <row r="1064" spans="1:4" ht="16" x14ac:dyDescent="0.2">
      <c r="A1064" s="531">
        <v>12.3</v>
      </c>
      <c r="B1064" s="503" t="s">
        <v>519</v>
      </c>
      <c r="C1064" s="495">
        <v>480620</v>
      </c>
      <c r="D1064" s="499"/>
    </row>
    <row r="1065" spans="1:4" ht="16" x14ac:dyDescent="0.2">
      <c r="A1065" s="531">
        <v>12.3</v>
      </c>
      <c r="B1065" s="503" t="s">
        <v>519</v>
      </c>
      <c r="C1065" s="495">
        <v>480640</v>
      </c>
      <c r="D1065" s="499"/>
    </row>
    <row r="1066" spans="1:4" ht="16" x14ac:dyDescent="0.2">
      <c r="A1066" s="531">
        <v>12.3</v>
      </c>
      <c r="B1066" s="503" t="s">
        <v>519</v>
      </c>
      <c r="C1066" s="495">
        <v>4808</v>
      </c>
      <c r="D1066" s="499"/>
    </row>
    <row r="1067" spans="1:4" ht="16" x14ac:dyDescent="0.2">
      <c r="A1067" s="531">
        <v>12.3</v>
      </c>
      <c r="B1067" s="503" t="s">
        <v>519</v>
      </c>
      <c r="C1067" s="495">
        <v>481031</v>
      </c>
      <c r="D1067" s="499"/>
    </row>
    <row r="1068" spans="1:4" ht="16" x14ac:dyDescent="0.2">
      <c r="A1068" s="531">
        <v>12.3</v>
      </c>
      <c r="B1068" s="503" t="s">
        <v>519</v>
      </c>
      <c r="C1068" s="495">
        <v>481032</v>
      </c>
      <c r="D1068" s="499"/>
    </row>
    <row r="1069" spans="1:4" ht="16" x14ac:dyDescent="0.2">
      <c r="A1069" s="531">
        <v>12.3</v>
      </c>
      <c r="B1069" s="503" t="s">
        <v>519</v>
      </c>
      <c r="C1069" s="495">
        <v>481039</v>
      </c>
      <c r="D1069" s="499"/>
    </row>
    <row r="1070" spans="1:4" ht="16" x14ac:dyDescent="0.2">
      <c r="A1070" s="531">
        <v>12.3</v>
      </c>
      <c r="B1070" s="503" t="s">
        <v>519</v>
      </c>
      <c r="C1070" s="495">
        <v>481092</v>
      </c>
      <c r="D1070" s="499"/>
    </row>
    <row r="1071" spans="1:4" ht="16" x14ac:dyDescent="0.2">
      <c r="A1071" s="531">
        <v>12.3</v>
      </c>
      <c r="B1071" s="503" t="s">
        <v>519</v>
      </c>
      <c r="C1071" s="495">
        <v>481099</v>
      </c>
      <c r="D1071" s="499"/>
    </row>
    <row r="1072" spans="1:4" ht="16" x14ac:dyDescent="0.2">
      <c r="A1072" s="531">
        <v>12.3</v>
      </c>
      <c r="B1072" s="503" t="s">
        <v>519</v>
      </c>
      <c r="C1072" s="495">
        <v>481151</v>
      </c>
      <c r="D1072" s="499"/>
    </row>
    <row r="1073" spans="1:4" ht="17" thickBot="1" x14ac:dyDescent="0.25">
      <c r="A1073" s="543">
        <v>12.3</v>
      </c>
      <c r="B1073" s="544" t="s">
        <v>519</v>
      </c>
      <c r="C1073" s="558">
        <v>481159</v>
      </c>
      <c r="D1073" s="499"/>
    </row>
    <row r="1074" spans="1:4" ht="17" thickTop="1" x14ac:dyDescent="0.2">
      <c r="A1074" s="545" t="s">
        <v>288</v>
      </c>
      <c r="B1074" s="546" t="s">
        <v>916</v>
      </c>
      <c r="C1074" s="555">
        <v>480411</v>
      </c>
      <c r="D1074" s="499"/>
    </row>
    <row r="1075" spans="1:4" ht="16" x14ac:dyDescent="0.2">
      <c r="A1075" s="531" t="s">
        <v>288</v>
      </c>
      <c r="B1075" s="532" t="s">
        <v>916</v>
      </c>
      <c r="C1075" s="506">
        <v>480419</v>
      </c>
      <c r="D1075" s="499"/>
    </row>
    <row r="1076" spans="1:4" ht="16" x14ac:dyDescent="0.2">
      <c r="A1076" s="531" t="s">
        <v>288</v>
      </c>
      <c r="B1076" s="532" t="s">
        <v>916</v>
      </c>
      <c r="C1076" s="506">
        <v>480511</v>
      </c>
      <c r="D1076" s="499"/>
    </row>
    <row r="1077" spans="1:4" ht="16" x14ac:dyDescent="0.2">
      <c r="A1077" s="531" t="s">
        <v>288</v>
      </c>
      <c r="B1077" s="532" t="s">
        <v>916</v>
      </c>
      <c r="C1077" s="506">
        <v>480512</v>
      </c>
      <c r="D1077" s="499"/>
    </row>
    <row r="1078" spans="1:4" ht="16" x14ac:dyDescent="0.2">
      <c r="A1078" s="531" t="s">
        <v>288</v>
      </c>
      <c r="B1078" s="532" t="s">
        <v>916</v>
      </c>
      <c r="C1078" s="506">
        <v>480519</v>
      </c>
      <c r="D1078" s="499"/>
    </row>
    <row r="1079" spans="1:4" ht="16" x14ac:dyDescent="0.2">
      <c r="A1079" s="531" t="s">
        <v>288</v>
      </c>
      <c r="B1079" s="532" t="s">
        <v>916</v>
      </c>
      <c r="C1079" s="506">
        <v>480524</v>
      </c>
      <c r="D1079" s="499"/>
    </row>
    <row r="1080" spans="1:4" ht="16" x14ac:dyDescent="0.2">
      <c r="A1080" s="531" t="s">
        <v>288</v>
      </c>
      <c r="B1080" s="532" t="s">
        <v>916</v>
      </c>
      <c r="C1080" s="506">
        <v>480525</v>
      </c>
      <c r="D1080" s="499"/>
    </row>
    <row r="1081" spans="1:4" ht="16" x14ac:dyDescent="0.2">
      <c r="A1081" s="531" t="s">
        <v>288</v>
      </c>
      <c r="B1081" s="532" t="s">
        <v>916</v>
      </c>
      <c r="C1081" s="533">
        <v>480591</v>
      </c>
      <c r="D1081" s="499"/>
    </row>
    <row r="1082" spans="1:4" ht="16" x14ac:dyDescent="0.2">
      <c r="A1082" s="497" t="s">
        <v>288</v>
      </c>
      <c r="B1082" s="498" t="s">
        <v>918</v>
      </c>
      <c r="C1082" s="526">
        <v>480411</v>
      </c>
      <c r="D1082" s="499"/>
    </row>
    <row r="1083" spans="1:4" ht="16" x14ac:dyDescent="0.2">
      <c r="A1083" s="500" t="s">
        <v>288</v>
      </c>
      <c r="B1083" s="501" t="s">
        <v>918</v>
      </c>
      <c r="C1083" s="539">
        <v>480419</v>
      </c>
      <c r="D1083" s="499"/>
    </row>
    <row r="1084" spans="1:4" ht="16" x14ac:dyDescent="0.2">
      <c r="A1084" s="500" t="s">
        <v>288</v>
      </c>
      <c r="B1084" s="501" t="s">
        <v>918</v>
      </c>
      <c r="C1084" s="539">
        <v>480511</v>
      </c>
      <c r="D1084" s="499"/>
    </row>
    <row r="1085" spans="1:4" ht="16" x14ac:dyDescent="0.2">
      <c r="A1085" s="500" t="s">
        <v>288</v>
      </c>
      <c r="B1085" s="501" t="s">
        <v>918</v>
      </c>
      <c r="C1085" s="539">
        <v>480512</v>
      </c>
      <c r="D1085" s="499"/>
    </row>
    <row r="1086" spans="1:4" ht="16" x14ac:dyDescent="0.2">
      <c r="A1086" s="500" t="s">
        <v>288</v>
      </c>
      <c r="B1086" s="501" t="s">
        <v>918</v>
      </c>
      <c r="C1086" s="539">
        <v>480519</v>
      </c>
      <c r="D1086" s="499"/>
    </row>
    <row r="1087" spans="1:4" ht="16" x14ac:dyDescent="0.2">
      <c r="A1087" s="500" t="s">
        <v>288</v>
      </c>
      <c r="B1087" s="501" t="s">
        <v>918</v>
      </c>
      <c r="C1087" s="539">
        <v>480524</v>
      </c>
      <c r="D1087" s="499"/>
    </row>
    <row r="1088" spans="1:4" ht="16" x14ac:dyDescent="0.2">
      <c r="A1088" s="500" t="s">
        <v>288</v>
      </c>
      <c r="B1088" s="501" t="s">
        <v>918</v>
      </c>
      <c r="C1088" s="539">
        <v>480525</v>
      </c>
      <c r="D1088" s="499"/>
    </row>
    <row r="1089" spans="1:4" ht="16" x14ac:dyDescent="0.2">
      <c r="A1089" s="500" t="s">
        <v>288</v>
      </c>
      <c r="B1089" s="501" t="s">
        <v>918</v>
      </c>
      <c r="C1089" s="539">
        <v>480591</v>
      </c>
      <c r="D1089" s="499"/>
    </row>
    <row r="1090" spans="1:4" ht="16" x14ac:dyDescent="0.2">
      <c r="A1090" s="500" t="s">
        <v>288</v>
      </c>
      <c r="B1090" s="528" t="s">
        <v>733</v>
      </c>
      <c r="C1090" s="529">
        <v>480411</v>
      </c>
      <c r="D1090" s="499"/>
    </row>
    <row r="1091" spans="1:4" ht="16" x14ac:dyDescent="0.2">
      <c r="A1091" s="527" t="s">
        <v>288</v>
      </c>
      <c r="B1091" s="528" t="s">
        <v>733</v>
      </c>
      <c r="C1091" s="529">
        <v>480419</v>
      </c>
      <c r="D1091" s="499"/>
    </row>
    <row r="1092" spans="1:4" ht="16" x14ac:dyDescent="0.2">
      <c r="A1092" s="500" t="s">
        <v>288</v>
      </c>
      <c r="B1092" s="528" t="s">
        <v>733</v>
      </c>
      <c r="C1092" s="529">
        <v>480511</v>
      </c>
      <c r="D1092" s="499"/>
    </row>
    <row r="1093" spans="1:4" ht="16" x14ac:dyDescent="0.2">
      <c r="A1093" s="527" t="s">
        <v>288</v>
      </c>
      <c r="B1093" s="528" t="s">
        <v>733</v>
      </c>
      <c r="C1093" s="529">
        <v>480512</v>
      </c>
      <c r="D1093" s="499"/>
    </row>
    <row r="1094" spans="1:4" ht="16" x14ac:dyDescent="0.2">
      <c r="A1094" s="500" t="s">
        <v>288</v>
      </c>
      <c r="B1094" s="528" t="s">
        <v>733</v>
      </c>
      <c r="C1094" s="529">
        <v>480519</v>
      </c>
      <c r="D1094" s="499"/>
    </row>
    <row r="1095" spans="1:4" ht="16" x14ac:dyDescent="0.2">
      <c r="A1095" s="527" t="s">
        <v>288</v>
      </c>
      <c r="B1095" s="528" t="s">
        <v>733</v>
      </c>
      <c r="C1095" s="529">
        <v>480524</v>
      </c>
      <c r="D1095" s="499"/>
    </row>
    <row r="1096" spans="1:4" ht="16" x14ac:dyDescent="0.2">
      <c r="A1096" s="500" t="s">
        <v>288</v>
      </c>
      <c r="B1096" s="528" t="s">
        <v>733</v>
      </c>
      <c r="C1096" s="529">
        <v>480525</v>
      </c>
      <c r="D1096" s="499"/>
    </row>
    <row r="1097" spans="1:4" ht="16" x14ac:dyDescent="0.2">
      <c r="A1097" s="527" t="s">
        <v>288</v>
      </c>
      <c r="B1097" s="528" t="s">
        <v>733</v>
      </c>
      <c r="C1097" s="529">
        <v>480591</v>
      </c>
      <c r="D1097" s="499"/>
    </row>
    <row r="1098" spans="1:4" ht="16" x14ac:dyDescent="0.2">
      <c r="A1098" s="500" t="s">
        <v>288</v>
      </c>
      <c r="B1098" s="528" t="s">
        <v>732</v>
      </c>
      <c r="C1098" s="529">
        <v>480411</v>
      </c>
      <c r="D1098" s="499"/>
    </row>
    <row r="1099" spans="1:4" ht="16" x14ac:dyDescent="0.2">
      <c r="A1099" s="527" t="s">
        <v>288</v>
      </c>
      <c r="B1099" s="528" t="s">
        <v>732</v>
      </c>
      <c r="C1099" s="529">
        <v>480419</v>
      </c>
      <c r="D1099" s="499"/>
    </row>
    <row r="1100" spans="1:4" ht="16" x14ac:dyDescent="0.2">
      <c r="A1100" s="500" t="s">
        <v>288</v>
      </c>
      <c r="B1100" s="528" t="s">
        <v>732</v>
      </c>
      <c r="C1100" s="529">
        <v>480511</v>
      </c>
      <c r="D1100" s="499"/>
    </row>
    <row r="1101" spans="1:4" ht="16" x14ac:dyDescent="0.2">
      <c r="A1101" s="527" t="s">
        <v>288</v>
      </c>
      <c r="B1101" s="528" t="s">
        <v>732</v>
      </c>
      <c r="C1101" s="529">
        <v>480512</v>
      </c>
      <c r="D1101" s="499"/>
    </row>
    <row r="1102" spans="1:4" ht="16" x14ac:dyDescent="0.2">
      <c r="A1102" s="500" t="s">
        <v>288</v>
      </c>
      <c r="B1102" s="528" t="s">
        <v>732</v>
      </c>
      <c r="C1102" s="529">
        <v>480519</v>
      </c>
      <c r="D1102" s="499"/>
    </row>
    <row r="1103" spans="1:4" ht="16" x14ac:dyDescent="0.2">
      <c r="A1103" s="527" t="s">
        <v>288</v>
      </c>
      <c r="B1103" s="528" t="s">
        <v>732</v>
      </c>
      <c r="C1103" s="529">
        <v>480524</v>
      </c>
      <c r="D1103" s="499"/>
    </row>
    <row r="1104" spans="1:4" ht="16" x14ac:dyDescent="0.2">
      <c r="A1104" s="500" t="s">
        <v>288</v>
      </c>
      <c r="B1104" s="528" t="s">
        <v>732</v>
      </c>
      <c r="C1104" s="529">
        <v>480525</v>
      </c>
      <c r="D1104" s="499"/>
    </row>
    <row r="1105" spans="1:4" ht="16" x14ac:dyDescent="0.2">
      <c r="A1105" s="527" t="s">
        <v>288</v>
      </c>
      <c r="B1105" s="528" t="s">
        <v>732</v>
      </c>
      <c r="C1105" s="529">
        <v>480591</v>
      </c>
      <c r="D1105" s="499"/>
    </row>
    <row r="1106" spans="1:4" ht="16" x14ac:dyDescent="0.2">
      <c r="A1106" s="500" t="s">
        <v>288</v>
      </c>
      <c r="B1106" s="528" t="s">
        <v>519</v>
      </c>
      <c r="C1106" s="529">
        <v>480411</v>
      </c>
      <c r="D1106" s="499"/>
    </row>
    <row r="1107" spans="1:4" ht="16" x14ac:dyDescent="0.2">
      <c r="A1107" s="527" t="s">
        <v>288</v>
      </c>
      <c r="B1107" s="528" t="s">
        <v>519</v>
      </c>
      <c r="C1107" s="529">
        <v>480419</v>
      </c>
      <c r="D1107" s="499"/>
    </row>
    <row r="1108" spans="1:4" ht="16" x14ac:dyDescent="0.2">
      <c r="A1108" s="500" t="s">
        <v>288</v>
      </c>
      <c r="B1108" s="528" t="s">
        <v>519</v>
      </c>
      <c r="C1108" s="529">
        <v>480511</v>
      </c>
      <c r="D1108" s="499"/>
    </row>
    <row r="1109" spans="1:4" ht="16" x14ac:dyDescent="0.2">
      <c r="A1109" s="527" t="s">
        <v>288</v>
      </c>
      <c r="B1109" s="528" t="s">
        <v>519</v>
      </c>
      <c r="C1109" s="529">
        <v>480512</v>
      </c>
      <c r="D1109" s="499"/>
    </row>
    <row r="1110" spans="1:4" ht="16" x14ac:dyDescent="0.2">
      <c r="A1110" s="500" t="s">
        <v>288</v>
      </c>
      <c r="B1110" s="528" t="s">
        <v>519</v>
      </c>
      <c r="C1110" s="529">
        <v>480519</v>
      </c>
      <c r="D1110" s="499"/>
    </row>
    <row r="1111" spans="1:4" ht="16" x14ac:dyDescent="0.2">
      <c r="A1111" s="527" t="s">
        <v>288</v>
      </c>
      <c r="B1111" s="528" t="s">
        <v>519</v>
      </c>
      <c r="C1111" s="529">
        <v>480524</v>
      </c>
      <c r="D1111" s="499"/>
    </row>
    <row r="1112" spans="1:4" ht="16" x14ac:dyDescent="0.2">
      <c r="A1112" s="500" t="s">
        <v>288</v>
      </c>
      <c r="B1112" s="528" t="s">
        <v>519</v>
      </c>
      <c r="C1112" s="529">
        <v>480525</v>
      </c>
      <c r="D1112" s="499"/>
    </row>
    <row r="1113" spans="1:4" ht="17" thickBot="1" x14ac:dyDescent="0.25">
      <c r="A1113" s="527" t="s">
        <v>288</v>
      </c>
      <c r="B1113" s="528" t="s">
        <v>519</v>
      </c>
      <c r="C1113" s="529">
        <v>480591</v>
      </c>
      <c r="D1113" s="499"/>
    </row>
    <row r="1114" spans="1:4" ht="17" thickTop="1" x14ac:dyDescent="0.2">
      <c r="A1114" s="545" t="s">
        <v>290</v>
      </c>
      <c r="B1114" s="546" t="s">
        <v>916</v>
      </c>
      <c r="C1114" s="555">
        <v>480442</v>
      </c>
      <c r="D1114" s="499"/>
    </row>
    <row r="1115" spans="1:4" ht="16" x14ac:dyDescent="0.2">
      <c r="A1115" s="531" t="s">
        <v>290</v>
      </c>
      <c r="B1115" s="532" t="s">
        <v>916</v>
      </c>
      <c r="C1115" s="506">
        <v>480449</v>
      </c>
      <c r="D1115" s="499"/>
    </row>
    <row r="1116" spans="1:4" ht="16" x14ac:dyDescent="0.2">
      <c r="A1116" s="531" t="s">
        <v>290</v>
      </c>
      <c r="B1116" s="532" t="s">
        <v>916</v>
      </c>
      <c r="C1116" s="506">
        <v>480451</v>
      </c>
      <c r="D1116" s="499"/>
    </row>
    <row r="1117" spans="1:4" ht="16" x14ac:dyDescent="0.2">
      <c r="A1117" s="531" t="s">
        <v>290</v>
      </c>
      <c r="B1117" s="532" t="s">
        <v>916</v>
      </c>
      <c r="C1117" s="506">
        <v>480452</v>
      </c>
      <c r="D1117" s="499"/>
    </row>
    <row r="1118" spans="1:4" ht="16" x14ac:dyDescent="0.2">
      <c r="A1118" s="531" t="s">
        <v>290</v>
      </c>
      <c r="B1118" s="532" t="s">
        <v>916</v>
      </c>
      <c r="C1118" s="506">
        <v>480459</v>
      </c>
      <c r="D1118" s="499"/>
    </row>
    <row r="1119" spans="1:4" ht="16" x14ac:dyDescent="0.2">
      <c r="A1119" s="531" t="s">
        <v>290</v>
      </c>
      <c r="B1119" s="532" t="s">
        <v>916</v>
      </c>
      <c r="C1119" s="506">
        <v>480592</v>
      </c>
      <c r="D1119" s="499"/>
    </row>
    <row r="1120" spans="1:4" ht="16" x14ac:dyDescent="0.2">
      <c r="A1120" s="531" t="s">
        <v>290</v>
      </c>
      <c r="B1120" s="532" t="s">
        <v>916</v>
      </c>
      <c r="C1120" s="506">
        <v>481032</v>
      </c>
      <c r="D1120" s="499"/>
    </row>
    <row r="1121" spans="1:4" ht="16" x14ac:dyDescent="0.2">
      <c r="A1121" s="531" t="s">
        <v>290</v>
      </c>
      <c r="B1121" s="532" t="s">
        <v>916</v>
      </c>
      <c r="C1121" s="506">
        <v>481039</v>
      </c>
      <c r="D1121" s="499"/>
    </row>
    <row r="1122" spans="1:4" ht="16" x14ac:dyDescent="0.2">
      <c r="A1122" s="531" t="s">
        <v>290</v>
      </c>
      <c r="B1122" s="532" t="s">
        <v>916</v>
      </c>
      <c r="C1122" s="506">
        <v>481092</v>
      </c>
      <c r="D1122" s="499"/>
    </row>
    <row r="1123" spans="1:4" ht="16" x14ac:dyDescent="0.2">
      <c r="A1123" s="531" t="s">
        <v>290</v>
      </c>
      <c r="B1123" s="532" t="s">
        <v>916</v>
      </c>
      <c r="C1123" s="506">
        <v>481151</v>
      </c>
      <c r="D1123" s="499"/>
    </row>
    <row r="1124" spans="1:4" ht="16" x14ac:dyDescent="0.2">
      <c r="A1124" s="531" t="s">
        <v>290</v>
      </c>
      <c r="B1124" s="532" t="s">
        <v>916</v>
      </c>
      <c r="C1124" s="533">
        <v>481159</v>
      </c>
      <c r="D1124" s="499"/>
    </row>
    <row r="1125" spans="1:4" ht="16" x14ac:dyDescent="0.2">
      <c r="A1125" s="497" t="s">
        <v>290</v>
      </c>
      <c r="B1125" s="498" t="s">
        <v>918</v>
      </c>
      <c r="C1125" s="526">
        <v>480442</v>
      </c>
      <c r="D1125" s="499"/>
    </row>
    <row r="1126" spans="1:4" ht="16" x14ac:dyDescent="0.2">
      <c r="A1126" s="500" t="s">
        <v>290</v>
      </c>
      <c r="B1126" s="501" t="s">
        <v>918</v>
      </c>
      <c r="C1126" s="539">
        <v>480449</v>
      </c>
      <c r="D1126" s="499"/>
    </row>
    <row r="1127" spans="1:4" ht="16" x14ac:dyDescent="0.2">
      <c r="A1127" s="500" t="s">
        <v>290</v>
      </c>
      <c r="B1127" s="501" t="s">
        <v>918</v>
      </c>
      <c r="C1127" s="539">
        <v>480451</v>
      </c>
      <c r="D1127" s="499"/>
    </row>
    <row r="1128" spans="1:4" ht="16" x14ac:dyDescent="0.2">
      <c r="A1128" s="500" t="s">
        <v>290</v>
      </c>
      <c r="B1128" s="501" t="s">
        <v>918</v>
      </c>
      <c r="C1128" s="539">
        <v>480452</v>
      </c>
      <c r="D1128" s="499"/>
    </row>
    <row r="1129" spans="1:4" ht="16" x14ac:dyDescent="0.2">
      <c r="A1129" s="500" t="s">
        <v>290</v>
      </c>
      <c r="B1129" s="501" t="s">
        <v>918</v>
      </c>
      <c r="C1129" s="539">
        <v>480459</v>
      </c>
      <c r="D1129" s="499"/>
    </row>
    <row r="1130" spans="1:4" ht="16" x14ac:dyDescent="0.2">
      <c r="A1130" s="500" t="s">
        <v>290</v>
      </c>
      <c r="B1130" s="501" t="s">
        <v>918</v>
      </c>
      <c r="C1130" s="539">
        <v>480592</v>
      </c>
      <c r="D1130" s="499"/>
    </row>
    <row r="1131" spans="1:4" ht="16" x14ac:dyDescent="0.2">
      <c r="A1131" s="500" t="s">
        <v>290</v>
      </c>
      <c r="B1131" s="501" t="s">
        <v>918</v>
      </c>
      <c r="C1131" s="539">
        <v>481032</v>
      </c>
      <c r="D1131" s="499"/>
    </row>
    <row r="1132" spans="1:4" ht="16" x14ac:dyDescent="0.2">
      <c r="A1132" s="500" t="s">
        <v>290</v>
      </c>
      <c r="B1132" s="501" t="s">
        <v>918</v>
      </c>
      <c r="C1132" s="539">
        <v>481039</v>
      </c>
      <c r="D1132" s="499"/>
    </row>
    <row r="1133" spans="1:4" ht="16" x14ac:dyDescent="0.2">
      <c r="A1133" s="500" t="s">
        <v>290</v>
      </c>
      <c r="B1133" s="501" t="s">
        <v>918</v>
      </c>
      <c r="C1133" s="539">
        <v>481092</v>
      </c>
      <c r="D1133" s="499"/>
    </row>
    <row r="1134" spans="1:4" ht="16" x14ac:dyDescent="0.2">
      <c r="A1134" s="500" t="s">
        <v>290</v>
      </c>
      <c r="B1134" s="501" t="s">
        <v>918</v>
      </c>
      <c r="C1134" s="539">
        <v>481151</v>
      </c>
      <c r="D1134" s="499"/>
    </row>
    <row r="1135" spans="1:4" ht="16" x14ac:dyDescent="0.2">
      <c r="A1135" s="500" t="s">
        <v>290</v>
      </c>
      <c r="B1135" s="501" t="s">
        <v>918</v>
      </c>
      <c r="C1135" s="539">
        <v>481159</v>
      </c>
      <c r="D1135" s="499"/>
    </row>
    <row r="1136" spans="1:4" ht="16" x14ac:dyDescent="0.2">
      <c r="A1136" s="500" t="s">
        <v>290</v>
      </c>
      <c r="B1136" s="501" t="s">
        <v>733</v>
      </c>
      <c r="C1136" s="539">
        <v>480442</v>
      </c>
      <c r="D1136" s="499"/>
    </row>
    <row r="1137" spans="1:4" ht="16" x14ac:dyDescent="0.2">
      <c r="A1137" s="500" t="s">
        <v>290</v>
      </c>
      <c r="B1137" s="501" t="s">
        <v>733</v>
      </c>
      <c r="C1137" s="539">
        <v>480449</v>
      </c>
      <c r="D1137" s="499"/>
    </row>
    <row r="1138" spans="1:4" ht="16" x14ac:dyDescent="0.2">
      <c r="A1138" s="500" t="s">
        <v>290</v>
      </c>
      <c r="B1138" s="501" t="s">
        <v>733</v>
      </c>
      <c r="C1138" s="539">
        <v>480451</v>
      </c>
      <c r="D1138" s="499"/>
    </row>
    <row r="1139" spans="1:4" ht="16" x14ac:dyDescent="0.2">
      <c r="A1139" s="500" t="s">
        <v>290</v>
      </c>
      <c r="B1139" s="501" t="s">
        <v>733</v>
      </c>
      <c r="C1139" s="539">
        <v>480452</v>
      </c>
      <c r="D1139" s="499"/>
    </row>
    <row r="1140" spans="1:4" ht="16" x14ac:dyDescent="0.2">
      <c r="A1140" s="500" t="s">
        <v>290</v>
      </c>
      <c r="B1140" s="501" t="s">
        <v>733</v>
      </c>
      <c r="C1140" s="539">
        <v>480459</v>
      </c>
      <c r="D1140" s="499"/>
    </row>
    <row r="1141" spans="1:4" ht="16" x14ac:dyDescent="0.2">
      <c r="A1141" s="500" t="s">
        <v>290</v>
      </c>
      <c r="B1141" s="501" t="s">
        <v>733</v>
      </c>
      <c r="C1141" s="539">
        <v>480592</v>
      </c>
      <c r="D1141" s="499"/>
    </row>
    <row r="1142" spans="1:4" ht="16" x14ac:dyDescent="0.2">
      <c r="A1142" s="500" t="s">
        <v>290</v>
      </c>
      <c r="B1142" s="501" t="s">
        <v>733</v>
      </c>
      <c r="C1142" s="539">
        <v>481032</v>
      </c>
      <c r="D1142" s="499"/>
    </row>
    <row r="1143" spans="1:4" ht="16" x14ac:dyDescent="0.2">
      <c r="A1143" s="500" t="s">
        <v>290</v>
      </c>
      <c r="B1143" s="501" t="s">
        <v>733</v>
      </c>
      <c r="C1143" s="539">
        <v>481039</v>
      </c>
      <c r="D1143" s="499"/>
    </row>
    <row r="1144" spans="1:4" ht="16" x14ac:dyDescent="0.2">
      <c r="A1144" s="500" t="s">
        <v>290</v>
      </c>
      <c r="B1144" s="501" t="s">
        <v>733</v>
      </c>
      <c r="C1144" s="539">
        <v>481092</v>
      </c>
      <c r="D1144" s="499"/>
    </row>
    <row r="1145" spans="1:4" ht="16" x14ac:dyDescent="0.2">
      <c r="A1145" s="500" t="s">
        <v>290</v>
      </c>
      <c r="B1145" s="501" t="s">
        <v>733</v>
      </c>
      <c r="C1145" s="539">
        <v>481151</v>
      </c>
      <c r="D1145" s="499"/>
    </row>
    <row r="1146" spans="1:4" ht="16" x14ac:dyDescent="0.2">
      <c r="A1146" s="527" t="s">
        <v>290</v>
      </c>
      <c r="B1146" s="528" t="s">
        <v>733</v>
      </c>
      <c r="C1146" s="529">
        <v>481159</v>
      </c>
      <c r="D1146" s="499"/>
    </row>
    <row r="1147" spans="1:4" ht="16" x14ac:dyDescent="0.2">
      <c r="A1147" s="500" t="s">
        <v>290</v>
      </c>
      <c r="B1147" s="528" t="s">
        <v>732</v>
      </c>
      <c r="C1147" s="529">
        <v>480442</v>
      </c>
      <c r="D1147" s="499"/>
    </row>
    <row r="1148" spans="1:4" ht="16" x14ac:dyDescent="0.2">
      <c r="A1148" s="527" t="s">
        <v>290</v>
      </c>
      <c r="B1148" s="528" t="s">
        <v>732</v>
      </c>
      <c r="C1148" s="529">
        <v>480449</v>
      </c>
      <c r="D1148" s="499"/>
    </row>
    <row r="1149" spans="1:4" ht="16" x14ac:dyDescent="0.2">
      <c r="A1149" s="500" t="s">
        <v>290</v>
      </c>
      <c r="B1149" s="528" t="s">
        <v>732</v>
      </c>
      <c r="C1149" s="529">
        <v>480451</v>
      </c>
      <c r="D1149" s="499"/>
    </row>
    <row r="1150" spans="1:4" ht="16" x14ac:dyDescent="0.2">
      <c r="A1150" s="527" t="s">
        <v>290</v>
      </c>
      <c r="B1150" s="528" t="s">
        <v>732</v>
      </c>
      <c r="C1150" s="529">
        <v>480452</v>
      </c>
      <c r="D1150" s="499"/>
    </row>
    <row r="1151" spans="1:4" ht="16" x14ac:dyDescent="0.2">
      <c r="A1151" s="500" t="s">
        <v>290</v>
      </c>
      <c r="B1151" s="528" t="s">
        <v>732</v>
      </c>
      <c r="C1151" s="529">
        <v>480459</v>
      </c>
      <c r="D1151" s="499"/>
    </row>
    <row r="1152" spans="1:4" ht="16" x14ac:dyDescent="0.2">
      <c r="A1152" s="527" t="s">
        <v>290</v>
      </c>
      <c r="B1152" s="528" t="s">
        <v>732</v>
      </c>
      <c r="C1152" s="529">
        <v>480592</v>
      </c>
      <c r="D1152" s="499"/>
    </row>
    <row r="1153" spans="1:4" ht="16" x14ac:dyDescent="0.2">
      <c r="A1153" s="500" t="s">
        <v>290</v>
      </c>
      <c r="B1153" s="528" t="s">
        <v>732</v>
      </c>
      <c r="C1153" s="529">
        <v>481032</v>
      </c>
      <c r="D1153" s="499"/>
    </row>
    <row r="1154" spans="1:4" ht="16" x14ac:dyDescent="0.2">
      <c r="A1154" s="527" t="s">
        <v>290</v>
      </c>
      <c r="B1154" s="528" t="s">
        <v>732</v>
      </c>
      <c r="C1154" s="529">
        <v>481039</v>
      </c>
      <c r="D1154" s="499"/>
    </row>
    <row r="1155" spans="1:4" ht="16" x14ac:dyDescent="0.2">
      <c r="A1155" s="500" t="s">
        <v>290</v>
      </c>
      <c r="B1155" s="528" t="s">
        <v>732</v>
      </c>
      <c r="C1155" s="529">
        <v>481092</v>
      </c>
      <c r="D1155" s="499"/>
    </row>
    <row r="1156" spans="1:4" ht="16" x14ac:dyDescent="0.2">
      <c r="A1156" s="527" t="s">
        <v>290</v>
      </c>
      <c r="B1156" s="528" t="s">
        <v>732</v>
      </c>
      <c r="C1156" s="529">
        <v>481151</v>
      </c>
      <c r="D1156" s="499"/>
    </row>
    <row r="1157" spans="1:4" ht="16" x14ac:dyDescent="0.2">
      <c r="A1157" s="527" t="s">
        <v>290</v>
      </c>
      <c r="B1157" s="528" t="s">
        <v>732</v>
      </c>
      <c r="C1157" s="529">
        <v>481159</v>
      </c>
      <c r="D1157" s="499"/>
    </row>
    <row r="1158" spans="1:4" ht="16" x14ac:dyDescent="0.2">
      <c r="A1158" s="527" t="s">
        <v>290</v>
      </c>
      <c r="B1158" s="528" t="s">
        <v>519</v>
      </c>
      <c r="C1158" s="529">
        <v>480442</v>
      </c>
      <c r="D1158" s="499"/>
    </row>
    <row r="1159" spans="1:4" ht="16" x14ac:dyDescent="0.2">
      <c r="A1159" s="500" t="s">
        <v>290</v>
      </c>
      <c r="B1159" s="528" t="s">
        <v>519</v>
      </c>
      <c r="C1159" s="529">
        <v>480449</v>
      </c>
      <c r="D1159" s="499"/>
    </row>
    <row r="1160" spans="1:4" ht="16" x14ac:dyDescent="0.2">
      <c r="A1160" s="500" t="s">
        <v>290</v>
      </c>
      <c r="B1160" s="528" t="s">
        <v>519</v>
      </c>
      <c r="C1160" s="529">
        <v>480451</v>
      </c>
      <c r="D1160" s="499"/>
    </row>
    <row r="1161" spans="1:4" ht="16" x14ac:dyDescent="0.2">
      <c r="A1161" s="527" t="s">
        <v>290</v>
      </c>
      <c r="B1161" s="528" t="s">
        <v>519</v>
      </c>
      <c r="C1161" s="529">
        <v>480452</v>
      </c>
      <c r="D1161" s="499"/>
    </row>
    <row r="1162" spans="1:4" ht="16" x14ac:dyDescent="0.2">
      <c r="A1162" s="500" t="s">
        <v>290</v>
      </c>
      <c r="B1162" s="528" t="s">
        <v>519</v>
      </c>
      <c r="C1162" s="529">
        <v>480459</v>
      </c>
      <c r="D1162" s="499"/>
    </row>
    <row r="1163" spans="1:4" ht="16" x14ac:dyDescent="0.2">
      <c r="A1163" s="527" t="s">
        <v>290</v>
      </c>
      <c r="B1163" s="528" t="s">
        <v>519</v>
      </c>
      <c r="C1163" s="529">
        <v>480592</v>
      </c>
      <c r="D1163" s="499"/>
    </row>
    <row r="1164" spans="1:4" ht="16" x14ac:dyDescent="0.2">
      <c r="A1164" s="500" t="s">
        <v>290</v>
      </c>
      <c r="B1164" s="528" t="s">
        <v>519</v>
      </c>
      <c r="C1164" s="529">
        <v>481032</v>
      </c>
      <c r="D1164" s="499"/>
    </row>
    <row r="1165" spans="1:4" ht="16" x14ac:dyDescent="0.2">
      <c r="A1165" s="527" t="s">
        <v>290</v>
      </c>
      <c r="B1165" s="528" t="s">
        <v>519</v>
      </c>
      <c r="C1165" s="529">
        <v>481039</v>
      </c>
      <c r="D1165" s="499"/>
    </row>
    <row r="1166" spans="1:4" ht="16" x14ac:dyDescent="0.2">
      <c r="A1166" s="500" t="s">
        <v>290</v>
      </c>
      <c r="B1166" s="528" t="s">
        <v>519</v>
      </c>
      <c r="C1166" s="529">
        <v>481092</v>
      </c>
      <c r="D1166" s="499"/>
    </row>
    <row r="1167" spans="1:4" ht="16" x14ac:dyDescent="0.2">
      <c r="A1167" s="527" t="s">
        <v>290</v>
      </c>
      <c r="B1167" s="528" t="s">
        <v>519</v>
      </c>
      <c r="C1167" s="529">
        <v>481151</v>
      </c>
      <c r="D1167" s="499"/>
    </row>
    <row r="1168" spans="1:4" ht="17" thickBot="1" x14ac:dyDescent="0.25">
      <c r="A1168" s="527" t="s">
        <v>290</v>
      </c>
      <c r="B1168" s="528" t="s">
        <v>519</v>
      </c>
      <c r="C1168" s="529">
        <v>481159</v>
      </c>
      <c r="D1168" s="499"/>
    </row>
    <row r="1169" spans="1:4" ht="17" thickTop="1" x14ac:dyDescent="0.2">
      <c r="A1169" s="545" t="s">
        <v>292</v>
      </c>
      <c r="B1169" s="546" t="s">
        <v>916</v>
      </c>
      <c r="C1169" s="547">
        <v>480421</v>
      </c>
      <c r="D1169" s="499"/>
    </row>
    <row r="1170" spans="1:4" ht="16" x14ac:dyDescent="0.2">
      <c r="A1170" s="531" t="s">
        <v>292</v>
      </c>
      <c r="B1170" s="532" t="s">
        <v>916</v>
      </c>
      <c r="C1170" s="533" t="s">
        <v>1006</v>
      </c>
      <c r="D1170" s="499"/>
    </row>
    <row r="1171" spans="1:4" ht="16" x14ac:dyDescent="0.2">
      <c r="A1171" s="531" t="s">
        <v>292</v>
      </c>
      <c r="B1171" s="532" t="s">
        <v>916</v>
      </c>
      <c r="C1171" s="533" t="s">
        <v>1007</v>
      </c>
      <c r="D1171" s="499"/>
    </row>
    <row r="1172" spans="1:4" ht="16" x14ac:dyDescent="0.2">
      <c r="A1172" s="531" t="s">
        <v>292</v>
      </c>
      <c r="B1172" s="532" t="s">
        <v>916</v>
      </c>
      <c r="C1172" s="533">
        <v>480439</v>
      </c>
      <c r="D1172" s="499"/>
    </row>
    <row r="1173" spans="1:4" ht="16" x14ac:dyDescent="0.2">
      <c r="A1173" s="531" t="s">
        <v>292</v>
      </c>
      <c r="B1173" s="532" t="s">
        <v>916</v>
      </c>
      <c r="C1173" s="506">
        <v>480530</v>
      </c>
      <c r="D1173" s="499"/>
    </row>
    <row r="1174" spans="1:4" ht="16" x14ac:dyDescent="0.2">
      <c r="A1174" s="531" t="s">
        <v>292</v>
      </c>
      <c r="B1174" s="532" t="s">
        <v>916</v>
      </c>
      <c r="C1174" s="506">
        <v>480610</v>
      </c>
      <c r="D1174" s="499"/>
    </row>
    <row r="1175" spans="1:4" ht="16" x14ac:dyDescent="0.2">
      <c r="A1175" s="531" t="s">
        <v>292</v>
      </c>
      <c r="B1175" s="532" t="s">
        <v>916</v>
      </c>
      <c r="C1175" s="506">
        <v>480620</v>
      </c>
      <c r="D1175" s="499"/>
    </row>
    <row r="1176" spans="1:4" ht="16" x14ac:dyDescent="0.2">
      <c r="A1176" s="531" t="s">
        <v>292</v>
      </c>
      <c r="B1176" s="532" t="s">
        <v>916</v>
      </c>
      <c r="C1176" s="506">
        <v>480640</v>
      </c>
      <c r="D1176" s="499"/>
    </row>
    <row r="1177" spans="1:4" ht="16" x14ac:dyDescent="0.2">
      <c r="A1177" s="531" t="s">
        <v>292</v>
      </c>
      <c r="B1177" s="532" t="s">
        <v>916</v>
      </c>
      <c r="C1177" s="506">
        <v>4808</v>
      </c>
      <c r="D1177" s="499"/>
    </row>
    <row r="1178" spans="1:4" ht="16" x14ac:dyDescent="0.2">
      <c r="A1178" s="531" t="s">
        <v>292</v>
      </c>
      <c r="B1178" s="532" t="s">
        <v>916</v>
      </c>
      <c r="C1178" s="506">
        <v>481031</v>
      </c>
      <c r="D1178" s="499"/>
    </row>
    <row r="1179" spans="1:4" ht="16" x14ac:dyDescent="0.2">
      <c r="A1179" s="531" t="s">
        <v>292</v>
      </c>
      <c r="B1179" s="532" t="s">
        <v>916</v>
      </c>
      <c r="C1179" s="506">
        <v>481099</v>
      </c>
      <c r="D1179" s="499"/>
    </row>
    <row r="1180" spans="1:4" ht="16" x14ac:dyDescent="0.2">
      <c r="A1180" s="497" t="s">
        <v>292</v>
      </c>
      <c r="B1180" s="498" t="s">
        <v>918</v>
      </c>
      <c r="C1180" s="526">
        <v>480421</v>
      </c>
      <c r="D1180" s="499"/>
    </row>
    <row r="1181" spans="1:4" ht="16" x14ac:dyDescent="0.2">
      <c r="A1181" s="500" t="s">
        <v>292</v>
      </c>
      <c r="B1181" s="501" t="s">
        <v>918</v>
      </c>
      <c r="C1181" s="539">
        <v>480429</v>
      </c>
      <c r="D1181" s="499"/>
    </row>
    <row r="1182" spans="1:4" ht="16" x14ac:dyDescent="0.2">
      <c r="A1182" s="500" t="s">
        <v>292</v>
      </c>
      <c r="B1182" s="501" t="s">
        <v>918</v>
      </c>
      <c r="C1182" s="539">
        <v>480431</v>
      </c>
      <c r="D1182" s="499"/>
    </row>
    <row r="1183" spans="1:4" ht="16" x14ac:dyDescent="0.2">
      <c r="A1183" s="500" t="s">
        <v>292</v>
      </c>
      <c r="B1183" s="501" t="s">
        <v>918</v>
      </c>
      <c r="C1183" s="539">
        <v>480439</v>
      </c>
      <c r="D1183" s="499"/>
    </row>
    <row r="1184" spans="1:4" ht="16" x14ac:dyDescent="0.2">
      <c r="A1184" s="500" t="s">
        <v>292</v>
      </c>
      <c r="B1184" s="501" t="s">
        <v>918</v>
      </c>
      <c r="C1184" s="539">
        <v>480530</v>
      </c>
      <c r="D1184" s="499"/>
    </row>
    <row r="1185" spans="1:4" ht="16" x14ac:dyDescent="0.2">
      <c r="A1185" s="500" t="s">
        <v>292</v>
      </c>
      <c r="B1185" s="501" t="s">
        <v>918</v>
      </c>
      <c r="C1185" s="539">
        <v>480610</v>
      </c>
      <c r="D1185" s="499"/>
    </row>
    <row r="1186" spans="1:4" ht="16" x14ac:dyDescent="0.2">
      <c r="A1186" s="500" t="s">
        <v>292</v>
      </c>
      <c r="B1186" s="501" t="s">
        <v>918</v>
      </c>
      <c r="C1186" s="539">
        <v>480620</v>
      </c>
      <c r="D1186" s="499"/>
    </row>
    <row r="1187" spans="1:4" ht="16" x14ac:dyDescent="0.2">
      <c r="A1187" s="500" t="s">
        <v>292</v>
      </c>
      <c r="B1187" s="501" t="s">
        <v>918</v>
      </c>
      <c r="C1187" s="539">
        <v>480640</v>
      </c>
      <c r="D1187" s="499"/>
    </row>
    <row r="1188" spans="1:4" ht="16" x14ac:dyDescent="0.2">
      <c r="A1188" s="500" t="s">
        <v>292</v>
      </c>
      <c r="B1188" s="501" t="s">
        <v>918</v>
      </c>
      <c r="C1188" s="539">
        <v>4808</v>
      </c>
      <c r="D1188" s="499"/>
    </row>
    <row r="1189" spans="1:4" ht="16" x14ac:dyDescent="0.2">
      <c r="A1189" s="500" t="s">
        <v>292</v>
      </c>
      <c r="B1189" s="501" t="s">
        <v>918</v>
      </c>
      <c r="C1189" s="539">
        <v>481031</v>
      </c>
      <c r="D1189" s="499"/>
    </row>
    <row r="1190" spans="1:4" ht="16" x14ac:dyDescent="0.2">
      <c r="A1190" s="500" t="s">
        <v>292</v>
      </c>
      <c r="B1190" s="501" t="s">
        <v>918</v>
      </c>
      <c r="C1190" s="539">
        <v>481099</v>
      </c>
      <c r="D1190" s="499"/>
    </row>
    <row r="1191" spans="1:4" ht="16" x14ac:dyDescent="0.2">
      <c r="A1191" s="500" t="s">
        <v>292</v>
      </c>
      <c r="B1191" s="501" t="s">
        <v>733</v>
      </c>
      <c r="C1191" s="539">
        <v>480421</v>
      </c>
      <c r="D1191" s="499"/>
    </row>
    <row r="1192" spans="1:4" ht="16" x14ac:dyDescent="0.2">
      <c r="A1192" s="500" t="s">
        <v>292</v>
      </c>
      <c r="B1192" s="501" t="s">
        <v>733</v>
      </c>
      <c r="C1192" s="539">
        <v>480429</v>
      </c>
      <c r="D1192" s="499"/>
    </row>
    <row r="1193" spans="1:4" ht="16" x14ac:dyDescent="0.2">
      <c r="A1193" s="500" t="s">
        <v>292</v>
      </c>
      <c r="B1193" s="501" t="s">
        <v>733</v>
      </c>
      <c r="C1193" s="539">
        <v>480431</v>
      </c>
      <c r="D1193" s="499"/>
    </row>
    <row r="1194" spans="1:4" ht="16" x14ac:dyDescent="0.2">
      <c r="A1194" s="500" t="s">
        <v>292</v>
      </c>
      <c r="B1194" s="501" t="s">
        <v>733</v>
      </c>
      <c r="C1194" s="539">
        <v>480439</v>
      </c>
      <c r="D1194" s="499"/>
    </row>
    <row r="1195" spans="1:4" ht="16" x14ac:dyDescent="0.2">
      <c r="A1195" s="500" t="s">
        <v>292</v>
      </c>
      <c r="B1195" s="501" t="s">
        <v>733</v>
      </c>
      <c r="C1195" s="539">
        <v>480530</v>
      </c>
      <c r="D1195" s="499"/>
    </row>
    <row r="1196" spans="1:4" ht="16" x14ac:dyDescent="0.2">
      <c r="A1196" s="500" t="s">
        <v>292</v>
      </c>
      <c r="B1196" s="501" t="s">
        <v>733</v>
      </c>
      <c r="C1196" s="539">
        <v>480610</v>
      </c>
      <c r="D1196" s="499"/>
    </row>
    <row r="1197" spans="1:4" ht="16" x14ac:dyDescent="0.2">
      <c r="A1197" s="500" t="s">
        <v>292</v>
      </c>
      <c r="B1197" s="501" t="s">
        <v>733</v>
      </c>
      <c r="C1197" s="539">
        <v>480620</v>
      </c>
      <c r="D1197" s="499"/>
    </row>
    <row r="1198" spans="1:4" ht="16" x14ac:dyDescent="0.2">
      <c r="A1198" s="500" t="s">
        <v>292</v>
      </c>
      <c r="B1198" s="501" t="s">
        <v>733</v>
      </c>
      <c r="C1198" s="539">
        <v>480640</v>
      </c>
      <c r="D1198" s="499"/>
    </row>
    <row r="1199" spans="1:4" ht="16" x14ac:dyDescent="0.2">
      <c r="A1199" s="500" t="s">
        <v>292</v>
      </c>
      <c r="B1199" s="501" t="s">
        <v>733</v>
      </c>
      <c r="C1199" s="539">
        <v>4808</v>
      </c>
      <c r="D1199" s="499"/>
    </row>
    <row r="1200" spans="1:4" ht="16" x14ac:dyDescent="0.2">
      <c r="A1200" s="500" t="s">
        <v>292</v>
      </c>
      <c r="B1200" s="501" t="s">
        <v>733</v>
      </c>
      <c r="C1200" s="539">
        <v>481031</v>
      </c>
      <c r="D1200" s="499"/>
    </row>
    <row r="1201" spans="1:4" ht="16" x14ac:dyDescent="0.2">
      <c r="A1201" s="527" t="s">
        <v>292</v>
      </c>
      <c r="B1201" s="528" t="s">
        <v>733</v>
      </c>
      <c r="C1201" s="529">
        <v>481099</v>
      </c>
      <c r="D1201" s="499"/>
    </row>
    <row r="1202" spans="1:4" ht="16" x14ac:dyDescent="0.2">
      <c r="A1202" s="500" t="s">
        <v>292</v>
      </c>
      <c r="B1202" s="528" t="s">
        <v>732</v>
      </c>
      <c r="C1202" s="529">
        <v>480421</v>
      </c>
      <c r="D1202" s="499"/>
    </row>
    <row r="1203" spans="1:4" ht="16" x14ac:dyDescent="0.2">
      <c r="A1203" s="527" t="s">
        <v>292</v>
      </c>
      <c r="B1203" s="528" t="s">
        <v>732</v>
      </c>
      <c r="C1203" s="529">
        <v>480429</v>
      </c>
      <c r="D1203" s="499"/>
    </row>
    <row r="1204" spans="1:4" ht="16" x14ac:dyDescent="0.2">
      <c r="A1204" s="500" t="s">
        <v>292</v>
      </c>
      <c r="B1204" s="528" t="s">
        <v>732</v>
      </c>
      <c r="C1204" s="529">
        <v>480431</v>
      </c>
      <c r="D1204" s="499"/>
    </row>
    <row r="1205" spans="1:4" ht="16" x14ac:dyDescent="0.2">
      <c r="A1205" s="527" t="s">
        <v>292</v>
      </c>
      <c r="B1205" s="528" t="s">
        <v>732</v>
      </c>
      <c r="C1205" s="529">
        <v>480439</v>
      </c>
      <c r="D1205" s="499"/>
    </row>
    <row r="1206" spans="1:4" ht="16" x14ac:dyDescent="0.2">
      <c r="A1206" s="500" t="s">
        <v>292</v>
      </c>
      <c r="B1206" s="528" t="s">
        <v>732</v>
      </c>
      <c r="C1206" s="529">
        <v>480530</v>
      </c>
      <c r="D1206" s="499"/>
    </row>
    <row r="1207" spans="1:4" ht="16" x14ac:dyDescent="0.2">
      <c r="A1207" s="527" t="s">
        <v>292</v>
      </c>
      <c r="B1207" s="528" t="s">
        <v>732</v>
      </c>
      <c r="C1207" s="529">
        <v>480610</v>
      </c>
      <c r="D1207" s="499"/>
    </row>
    <row r="1208" spans="1:4" ht="16" x14ac:dyDescent="0.2">
      <c r="A1208" s="500" t="s">
        <v>292</v>
      </c>
      <c r="B1208" s="528" t="s">
        <v>732</v>
      </c>
      <c r="C1208" s="529">
        <v>480620</v>
      </c>
      <c r="D1208" s="499"/>
    </row>
    <row r="1209" spans="1:4" ht="16" x14ac:dyDescent="0.2">
      <c r="A1209" s="527" t="s">
        <v>292</v>
      </c>
      <c r="B1209" s="528" t="s">
        <v>732</v>
      </c>
      <c r="C1209" s="529">
        <v>480640</v>
      </c>
      <c r="D1209" s="499"/>
    </row>
    <row r="1210" spans="1:4" ht="16" x14ac:dyDescent="0.2">
      <c r="A1210" s="500" t="s">
        <v>292</v>
      </c>
      <c r="B1210" s="528" t="s">
        <v>732</v>
      </c>
      <c r="C1210" s="529">
        <v>4808</v>
      </c>
      <c r="D1210" s="499"/>
    </row>
    <row r="1211" spans="1:4" ht="16" x14ac:dyDescent="0.2">
      <c r="A1211" s="527" t="s">
        <v>292</v>
      </c>
      <c r="B1211" s="528" t="s">
        <v>732</v>
      </c>
      <c r="C1211" s="529">
        <v>481031</v>
      </c>
      <c r="D1211" s="499"/>
    </row>
    <row r="1212" spans="1:4" ht="16" x14ac:dyDescent="0.2">
      <c r="A1212" s="527" t="s">
        <v>292</v>
      </c>
      <c r="B1212" s="528" t="s">
        <v>732</v>
      </c>
      <c r="C1212" s="529">
        <v>481099</v>
      </c>
      <c r="D1212" s="499"/>
    </row>
    <row r="1213" spans="1:4" ht="16" x14ac:dyDescent="0.2">
      <c r="A1213" s="500" t="s">
        <v>292</v>
      </c>
      <c r="B1213" s="528" t="s">
        <v>519</v>
      </c>
      <c r="C1213" s="529">
        <v>480421</v>
      </c>
      <c r="D1213" s="499"/>
    </row>
    <row r="1214" spans="1:4" ht="16" x14ac:dyDescent="0.2">
      <c r="A1214" s="500" t="s">
        <v>292</v>
      </c>
      <c r="B1214" s="528" t="s">
        <v>519</v>
      </c>
      <c r="C1214" s="529">
        <v>480429</v>
      </c>
      <c r="D1214" s="499"/>
    </row>
    <row r="1215" spans="1:4" ht="16" x14ac:dyDescent="0.2">
      <c r="A1215" s="500" t="s">
        <v>292</v>
      </c>
      <c r="B1215" s="528" t="s">
        <v>519</v>
      </c>
      <c r="C1215" s="529">
        <v>480431</v>
      </c>
      <c r="D1215" s="499"/>
    </row>
    <row r="1216" spans="1:4" ht="16" x14ac:dyDescent="0.2">
      <c r="A1216" s="527" t="s">
        <v>292</v>
      </c>
      <c r="B1216" s="528" t="s">
        <v>519</v>
      </c>
      <c r="C1216" s="529">
        <v>480439</v>
      </c>
      <c r="D1216" s="499"/>
    </row>
    <row r="1217" spans="1:4" ht="16" x14ac:dyDescent="0.2">
      <c r="A1217" s="500" t="s">
        <v>292</v>
      </c>
      <c r="B1217" s="528" t="s">
        <v>519</v>
      </c>
      <c r="C1217" s="529">
        <v>480530</v>
      </c>
      <c r="D1217" s="499"/>
    </row>
    <row r="1218" spans="1:4" ht="16" x14ac:dyDescent="0.2">
      <c r="A1218" s="527" t="s">
        <v>292</v>
      </c>
      <c r="B1218" s="528" t="s">
        <v>519</v>
      </c>
      <c r="C1218" s="529">
        <v>480610</v>
      </c>
      <c r="D1218" s="499"/>
    </row>
    <row r="1219" spans="1:4" ht="16" x14ac:dyDescent="0.2">
      <c r="A1219" s="500" t="s">
        <v>292</v>
      </c>
      <c r="B1219" s="528" t="s">
        <v>519</v>
      </c>
      <c r="C1219" s="529">
        <v>480620</v>
      </c>
      <c r="D1219" s="499"/>
    </row>
    <row r="1220" spans="1:4" ht="16" x14ac:dyDescent="0.2">
      <c r="A1220" s="527" t="s">
        <v>292</v>
      </c>
      <c r="B1220" s="528" t="s">
        <v>519</v>
      </c>
      <c r="C1220" s="529">
        <v>480640</v>
      </c>
      <c r="D1220" s="499"/>
    </row>
    <row r="1221" spans="1:4" ht="16" x14ac:dyDescent="0.2">
      <c r="A1221" s="500" t="s">
        <v>292</v>
      </c>
      <c r="B1221" s="528" t="s">
        <v>519</v>
      </c>
      <c r="C1221" s="529">
        <v>4808</v>
      </c>
      <c r="D1221" s="499"/>
    </row>
    <row r="1222" spans="1:4" ht="16" x14ac:dyDescent="0.2">
      <c r="A1222" s="500" t="s">
        <v>292</v>
      </c>
      <c r="B1222" s="528" t="s">
        <v>519</v>
      </c>
      <c r="C1222" s="529">
        <v>481031</v>
      </c>
      <c r="D1222" s="499"/>
    </row>
    <row r="1223" spans="1:4" ht="17" thickBot="1" x14ac:dyDescent="0.25">
      <c r="A1223" s="527" t="s">
        <v>292</v>
      </c>
      <c r="B1223" s="528" t="s">
        <v>519</v>
      </c>
      <c r="C1223" s="529">
        <v>481099</v>
      </c>
      <c r="D1223" s="499"/>
    </row>
    <row r="1224" spans="1:4" ht="17" thickTop="1" x14ac:dyDescent="0.2">
      <c r="A1224" s="545" t="s">
        <v>294</v>
      </c>
      <c r="B1224" s="546" t="s">
        <v>916</v>
      </c>
      <c r="C1224" s="555">
        <v>480593</v>
      </c>
      <c r="D1224" s="499"/>
    </row>
    <row r="1225" spans="1:4" ht="16" x14ac:dyDescent="0.2">
      <c r="A1225" s="497" t="s">
        <v>294</v>
      </c>
      <c r="B1225" s="498" t="s">
        <v>918</v>
      </c>
      <c r="C1225" s="526" t="s">
        <v>1008</v>
      </c>
      <c r="D1225" s="499"/>
    </row>
    <row r="1226" spans="1:4" ht="16" x14ac:dyDescent="0.2">
      <c r="A1226" s="531" t="s">
        <v>294</v>
      </c>
      <c r="B1226" s="532" t="s">
        <v>733</v>
      </c>
      <c r="C1226" s="533" t="s">
        <v>1008</v>
      </c>
      <c r="D1226" s="499"/>
    </row>
    <row r="1227" spans="1:4" ht="16" x14ac:dyDescent="0.2">
      <c r="A1227" s="531" t="s">
        <v>294</v>
      </c>
      <c r="B1227" s="532" t="s">
        <v>732</v>
      </c>
      <c r="C1227" s="533" t="s">
        <v>1008</v>
      </c>
      <c r="D1227" s="499"/>
    </row>
    <row r="1228" spans="1:4" ht="17" thickBot="1" x14ac:dyDescent="0.25">
      <c r="A1228" s="527" t="s">
        <v>294</v>
      </c>
      <c r="B1228" s="528" t="s">
        <v>519</v>
      </c>
      <c r="C1228" s="529" t="s">
        <v>1008</v>
      </c>
      <c r="D1228" s="499"/>
    </row>
    <row r="1229" spans="1:4" ht="17" thickTop="1" x14ac:dyDescent="0.2">
      <c r="A1229" s="545">
        <v>12.4</v>
      </c>
      <c r="B1229" s="546" t="s">
        <v>916</v>
      </c>
      <c r="C1229" s="555">
        <v>480240</v>
      </c>
      <c r="D1229" s="499"/>
    </row>
    <row r="1230" spans="1:4" ht="16" x14ac:dyDescent="0.2">
      <c r="A1230" s="531">
        <v>12.4</v>
      </c>
      <c r="B1230" s="532" t="s">
        <v>916</v>
      </c>
      <c r="C1230" s="506">
        <v>480441</v>
      </c>
      <c r="D1230" s="499"/>
    </row>
    <row r="1231" spans="1:4" ht="16" x14ac:dyDescent="0.2">
      <c r="A1231" s="531">
        <v>12.4</v>
      </c>
      <c r="B1231" s="532" t="s">
        <v>916</v>
      </c>
      <c r="C1231" s="506">
        <v>480540</v>
      </c>
      <c r="D1231" s="499"/>
    </row>
    <row r="1232" spans="1:4" ht="16" x14ac:dyDescent="0.2">
      <c r="A1232" s="531">
        <v>12.4</v>
      </c>
      <c r="B1232" s="532" t="s">
        <v>916</v>
      </c>
      <c r="C1232" s="506">
        <v>480550</v>
      </c>
      <c r="D1232" s="499"/>
    </row>
    <row r="1233" spans="1:4" ht="16" x14ac:dyDescent="0.2">
      <c r="A1233" s="531">
        <v>12.4</v>
      </c>
      <c r="B1233" s="532" t="s">
        <v>916</v>
      </c>
      <c r="C1233" s="506">
        <v>480630</v>
      </c>
      <c r="D1233" s="499"/>
    </row>
    <row r="1234" spans="1:4" ht="16" x14ac:dyDescent="0.2">
      <c r="A1234" s="531">
        <v>12.4</v>
      </c>
      <c r="B1234" s="532" t="s">
        <v>916</v>
      </c>
      <c r="C1234" s="506">
        <v>4812</v>
      </c>
      <c r="D1234" s="499"/>
    </row>
    <row r="1235" spans="1:4" ht="16" x14ac:dyDescent="0.2">
      <c r="A1235" s="531">
        <v>12.4</v>
      </c>
      <c r="B1235" s="532" t="s">
        <v>916</v>
      </c>
      <c r="C1235" s="506">
        <v>4813</v>
      </c>
      <c r="D1235" s="499"/>
    </row>
    <row r="1236" spans="1:4" ht="16" x14ac:dyDescent="0.2">
      <c r="A1236" s="497">
        <v>12.4</v>
      </c>
      <c r="B1236" s="498" t="s">
        <v>918</v>
      </c>
      <c r="C1236" s="526">
        <v>480240</v>
      </c>
      <c r="D1236" s="499"/>
    </row>
    <row r="1237" spans="1:4" ht="16" x14ac:dyDescent="0.2">
      <c r="A1237" s="500">
        <v>12.4</v>
      </c>
      <c r="B1237" s="501" t="s">
        <v>918</v>
      </c>
      <c r="C1237" s="539">
        <v>480441</v>
      </c>
      <c r="D1237" s="499"/>
    </row>
    <row r="1238" spans="1:4" ht="16" x14ac:dyDescent="0.2">
      <c r="A1238" s="500">
        <v>12.4</v>
      </c>
      <c r="B1238" s="501" t="s">
        <v>918</v>
      </c>
      <c r="C1238" s="539">
        <v>480540</v>
      </c>
      <c r="D1238" s="499"/>
    </row>
    <row r="1239" spans="1:4" ht="16" x14ac:dyDescent="0.2">
      <c r="A1239" s="500">
        <v>12.4</v>
      </c>
      <c r="B1239" s="501" t="s">
        <v>918</v>
      </c>
      <c r="C1239" s="539">
        <v>480550</v>
      </c>
      <c r="D1239" s="499"/>
    </row>
    <row r="1240" spans="1:4" ht="16" x14ac:dyDescent="0.2">
      <c r="A1240" s="500">
        <v>12.4</v>
      </c>
      <c r="B1240" s="501" t="s">
        <v>918</v>
      </c>
      <c r="C1240" s="539">
        <v>480630</v>
      </c>
      <c r="D1240" s="499"/>
    </row>
    <row r="1241" spans="1:4" ht="16" x14ac:dyDescent="0.2">
      <c r="A1241" s="500">
        <v>12.4</v>
      </c>
      <c r="B1241" s="501" t="s">
        <v>918</v>
      </c>
      <c r="C1241" s="539">
        <v>4812</v>
      </c>
      <c r="D1241" s="499"/>
    </row>
    <row r="1242" spans="1:4" ht="16" x14ac:dyDescent="0.2">
      <c r="A1242" s="500">
        <v>12.4</v>
      </c>
      <c r="B1242" s="501" t="s">
        <v>918</v>
      </c>
      <c r="C1242" s="539">
        <v>4813</v>
      </c>
      <c r="D1242" s="499"/>
    </row>
    <row r="1243" spans="1:4" ht="16" x14ac:dyDescent="0.2">
      <c r="A1243" s="500">
        <v>12.4</v>
      </c>
      <c r="B1243" s="501" t="s">
        <v>733</v>
      </c>
      <c r="C1243" s="539">
        <v>480240</v>
      </c>
      <c r="D1243" s="499"/>
    </row>
    <row r="1244" spans="1:4" ht="16" x14ac:dyDescent="0.2">
      <c r="A1244" s="500">
        <v>12.4</v>
      </c>
      <c r="B1244" s="501" t="s">
        <v>733</v>
      </c>
      <c r="C1244" s="539">
        <v>480441</v>
      </c>
      <c r="D1244" s="499"/>
    </row>
    <row r="1245" spans="1:4" ht="16" x14ac:dyDescent="0.2">
      <c r="A1245" s="500">
        <v>12.4</v>
      </c>
      <c r="B1245" s="501" t="s">
        <v>733</v>
      </c>
      <c r="C1245" s="539">
        <v>480540</v>
      </c>
      <c r="D1245" s="499"/>
    </row>
    <row r="1246" spans="1:4" ht="16" x14ac:dyDescent="0.2">
      <c r="A1246" s="500">
        <v>12.4</v>
      </c>
      <c r="B1246" s="501" t="s">
        <v>733</v>
      </c>
      <c r="C1246" s="539">
        <v>480550</v>
      </c>
      <c r="D1246" s="499"/>
    </row>
    <row r="1247" spans="1:4" ht="16" x14ac:dyDescent="0.2">
      <c r="A1247" s="500">
        <v>12.4</v>
      </c>
      <c r="B1247" s="501" t="s">
        <v>733</v>
      </c>
      <c r="C1247" s="539">
        <v>480630</v>
      </c>
      <c r="D1247" s="499"/>
    </row>
    <row r="1248" spans="1:4" ht="16" x14ac:dyDescent="0.2">
      <c r="A1248" s="500">
        <v>12.4</v>
      </c>
      <c r="B1248" s="501" t="s">
        <v>733</v>
      </c>
      <c r="C1248" s="539">
        <v>4812</v>
      </c>
      <c r="D1248" s="499"/>
    </row>
    <row r="1249" spans="1:4" ht="16" x14ac:dyDescent="0.2">
      <c r="A1249" s="527">
        <v>12.4</v>
      </c>
      <c r="B1249" s="528" t="s">
        <v>733</v>
      </c>
      <c r="C1249" s="529">
        <v>4813</v>
      </c>
      <c r="D1249" s="499"/>
    </row>
    <row r="1250" spans="1:4" ht="16" x14ac:dyDescent="0.2">
      <c r="A1250" s="500">
        <v>12.4</v>
      </c>
      <c r="B1250" s="528" t="s">
        <v>732</v>
      </c>
      <c r="C1250" s="529">
        <v>480240</v>
      </c>
      <c r="D1250" s="499"/>
    </row>
    <row r="1251" spans="1:4" ht="16" x14ac:dyDescent="0.2">
      <c r="A1251" s="527">
        <v>12.4</v>
      </c>
      <c r="B1251" s="528" t="s">
        <v>732</v>
      </c>
      <c r="C1251" s="529">
        <v>480441</v>
      </c>
      <c r="D1251" s="499"/>
    </row>
    <row r="1252" spans="1:4" ht="16" x14ac:dyDescent="0.2">
      <c r="A1252" s="500">
        <v>12.4</v>
      </c>
      <c r="B1252" s="528" t="s">
        <v>732</v>
      </c>
      <c r="C1252" s="529">
        <v>480540</v>
      </c>
      <c r="D1252" s="499"/>
    </row>
    <row r="1253" spans="1:4" ht="16" x14ac:dyDescent="0.2">
      <c r="A1253" s="527">
        <v>12.4</v>
      </c>
      <c r="B1253" s="528" t="s">
        <v>732</v>
      </c>
      <c r="C1253" s="529">
        <v>480550</v>
      </c>
      <c r="D1253" s="499"/>
    </row>
    <row r="1254" spans="1:4" ht="16" x14ac:dyDescent="0.2">
      <c r="A1254" s="500">
        <v>12.4</v>
      </c>
      <c r="B1254" s="528" t="s">
        <v>732</v>
      </c>
      <c r="C1254" s="529">
        <v>480630</v>
      </c>
      <c r="D1254" s="499"/>
    </row>
    <row r="1255" spans="1:4" ht="16" x14ac:dyDescent="0.2">
      <c r="A1255" s="527">
        <v>12.4</v>
      </c>
      <c r="B1255" s="528" t="s">
        <v>732</v>
      </c>
      <c r="C1255" s="529">
        <v>4812</v>
      </c>
      <c r="D1255" s="499"/>
    </row>
    <row r="1256" spans="1:4" ht="16" x14ac:dyDescent="0.2">
      <c r="A1256" s="500">
        <v>12.4</v>
      </c>
      <c r="B1256" s="528" t="s">
        <v>732</v>
      </c>
      <c r="C1256" s="529">
        <v>4813</v>
      </c>
      <c r="D1256" s="499"/>
    </row>
    <row r="1257" spans="1:4" ht="16" x14ac:dyDescent="0.2">
      <c r="A1257" s="500">
        <v>12.4</v>
      </c>
      <c r="B1257" s="528" t="s">
        <v>519</v>
      </c>
      <c r="C1257" s="529">
        <v>480240</v>
      </c>
      <c r="D1257" s="499"/>
    </row>
    <row r="1258" spans="1:4" ht="16" x14ac:dyDescent="0.2">
      <c r="A1258" s="527">
        <v>12.4</v>
      </c>
      <c r="B1258" s="528" t="s">
        <v>519</v>
      </c>
      <c r="C1258" s="529">
        <v>480441</v>
      </c>
      <c r="D1258" s="499"/>
    </row>
    <row r="1259" spans="1:4" ht="16" x14ac:dyDescent="0.2">
      <c r="A1259" s="500">
        <v>12.4</v>
      </c>
      <c r="B1259" s="528" t="s">
        <v>519</v>
      </c>
      <c r="C1259" s="529">
        <v>480540</v>
      </c>
      <c r="D1259" s="499"/>
    </row>
    <row r="1260" spans="1:4" ht="16" x14ac:dyDescent="0.2">
      <c r="A1260" s="527">
        <v>12.4</v>
      </c>
      <c r="B1260" s="528" t="s">
        <v>519</v>
      </c>
      <c r="C1260" s="529">
        <v>480550</v>
      </c>
      <c r="D1260" s="499"/>
    </row>
    <row r="1261" spans="1:4" ht="16" x14ac:dyDescent="0.2">
      <c r="A1261" s="500">
        <v>12.4</v>
      </c>
      <c r="B1261" s="528" t="s">
        <v>519</v>
      </c>
      <c r="C1261" s="529">
        <v>480630</v>
      </c>
      <c r="D1261" s="499"/>
    </row>
    <row r="1262" spans="1:4" ht="16" x14ac:dyDescent="0.2">
      <c r="A1262" s="527">
        <v>12.4</v>
      </c>
      <c r="B1262" s="528" t="s">
        <v>519</v>
      </c>
      <c r="C1262" s="529">
        <v>4812</v>
      </c>
      <c r="D1262" s="499"/>
    </row>
    <row r="1263" spans="1:4" ht="17" thickBot="1" x14ac:dyDescent="0.25">
      <c r="A1263" s="500">
        <v>12.4</v>
      </c>
      <c r="B1263" s="528" t="s">
        <v>519</v>
      </c>
      <c r="C1263" s="529">
        <v>4813</v>
      </c>
      <c r="D1263" s="499"/>
    </row>
    <row r="1264" spans="1:4" ht="17" thickTop="1" x14ac:dyDescent="0.2">
      <c r="A1264" s="545">
        <v>13.1</v>
      </c>
      <c r="B1264" s="546" t="s">
        <v>916</v>
      </c>
      <c r="C1264" s="547">
        <v>440910</v>
      </c>
      <c r="D1264" s="499"/>
    </row>
    <row r="1265" spans="1:4" ht="16" x14ac:dyDescent="0.2">
      <c r="A1265" s="531">
        <v>13.1</v>
      </c>
      <c r="B1265" s="532" t="s">
        <v>916</v>
      </c>
      <c r="C1265" s="540">
        <v>440920</v>
      </c>
      <c r="D1265" s="504" t="s">
        <v>921</v>
      </c>
    </row>
    <row r="1266" spans="1:4" ht="16" x14ac:dyDescent="0.2">
      <c r="A1266" s="497">
        <v>13.1</v>
      </c>
      <c r="B1266" s="498" t="s">
        <v>918</v>
      </c>
      <c r="C1266" s="526" t="s">
        <v>1009</v>
      </c>
      <c r="D1266" s="499"/>
    </row>
    <row r="1267" spans="1:4" ht="16" x14ac:dyDescent="0.2">
      <c r="A1267" s="527">
        <v>13.1</v>
      </c>
      <c r="B1267" s="528" t="s">
        <v>918</v>
      </c>
      <c r="C1267" s="529" t="s">
        <v>1010</v>
      </c>
      <c r="D1267" s="499"/>
    </row>
    <row r="1268" spans="1:4" ht="16" x14ac:dyDescent="0.2">
      <c r="A1268" s="497">
        <v>13.1</v>
      </c>
      <c r="B1268" s="498" t="s">
        <v>733</v>
      </c>
      <c r="C1268" s="526" t="s">
        <v>1009</v>
      </c>
      <c r="D1268" s="499"/>
    </row>
    <row r="1269" spans="1:4" ht="16" x14ac:dyDescent="0.2">
      <c r="A1269" s="502">
        <v>13.1</v>
      </c>
      <c r="B1269" s="503" t="s">
        <v>733</v>
      </c>
      <c r="C1269" s="506" t="s">
        <v>1010</v>
      </c>
      <c r="D1269" s="499"/>
    </row>
    <row r="1270" spans="1:4" ht="16" x14ac:dyDescent="0.2">
      <c r="A1270" s="497">
        <v>13.1</v>
      </c>
      <c r="B1270" s="503" t="s">
        <v>732</v>
      </c>
      <c r="C1270" s="506">
        <v>440910</v>
      </c>
      <c r="D1270" s="499"/>
    </row>
    <row r="1271" spans="1:4" ht="16" x14ac:dyDescent="0.2">
      <c r="A1271" s="497">
        <v>13.1</v>
      </c>
      <c r="B1271" s="503" t="s">
        <v>732</v>
      </c>
      <c r="C1271" s="506">
        <v>440922</v>
      </c>
      <c r="D1271" s="499"/>
    </row>
    <row r="1272" spans="1:4" ht="16" x14ac:dyDescent="0.2">
      <c r="A1272" s="497">
        <v>13.1</v>
      </c>
      <c r="B1272" s="503" t="s">
        <v>732</v>
      </c>
      <c r="C1272" s="506">
        <v>440929</v>
      </c>
      <c r="D1272" s="499"/>
    </row>
    <row r="1273" spans="1:4" ht="16" x14ac:dyDescent="0.2">
      <c r="A1273" s="497">
        <v>13.1</v>
      </c>
      <c r="B1273" s="503" t="s">
        <v>519</v>
      </c>
      <c r="C1273" s="506">
        <v>440910</v>
      </c>
      <c r="D1273" s="499"/>
    </row>
    <row r="1274" spans="1:4" ht="16" x14ac:dyDescent="0.2">
      <c r="A1274" s="497">
        <v>13.1</v>
      </c>
      <c r="B1274" s="503" t="s">
        <v>519</v>
      </c>
      <c r="C1274" s="506">
        <v>440922</v>
      </c>
      <c r="D1274" s="499"/>
    </row>
    <row r="1275" spans="1:4" ht="17" thickBot="1" x14ac:dyDescent="0.25">
      <c r="A1275" s="497">
        <v>13.1</v>
      </c>
      <c r="B1275" s="503" t="s">
        <v>519</v>
      </c>
      <c r="C1275" s="506">
        <v>440929</v>
      </c>
      <c r="D1275" s="499"/>
    </row>
    <row r="1276" spans="1:4" ht="17" thickTop="1" x14ac:dyDescent="0.2">
      <c r="A1276" s="515" t="s">
        <v>487</v>
      </c>
      <c r="B1276" s="516" t="s">
        <v>916</v>
      </c>
      <c r="C1276" s="555">
        <v>440910</v>
      </c>
      <c r="D1276" s="499"/>
    </row>
    <row r="1277" spans="1:4" ht="16" x14ac:dyDescent="0.2">
      <c r="A1277" s="559" t="s">
        <v>487</v>
      </c>
      <c r="B1277" s="560" t="s">
        <v>918</v>
      </c>
      <c r="C1277" s="561" t="s">
        <v>1009</v>
      </c>
      <c r="D1277" s="499" t="s">
        <v>1011</v>
      </c>
    </row>
    <row r="1278" spans="1:4" ht="16" x14ac:dyDescent="0.2">
      <c r="A1278" s="562" t="s">
        <v>487</v>
      </c>
      <c r="B1278" s="563" t="s">
        <v>733</v>
      </c>
      <c r="C1278" s="564" t="s">
        <v>1009</v>
      </c>
      <c r="D1278" s="499"/>
    </row>
    <row r="1279" spans="1:4" ht="16" x14ac:dyDescent="0.2">
      <c r="A1279" s="559" t="s">
        <v>487</v>
      </c>
      <c r="B1279" s="560" t="s">
        <v>732</v>
      </c>
      <c r="C1279" s="561" t="s">
        <v>1009</v>
      </c>
      <c r="D1279" s="499" t="s">
        <v>1011</v>
      </c>
    </row>
    <row r="1280" spans="1:4" ht="17" thickBot="1" x14ac:dyDescent="0.25">
      <c r="A1280" s="559" t="s">
        <v>487</v>
      </c>
      <c r="B1280" s="563" t="s">
        <v>519</v>
      </c>
      <c r="C1280" s="561" t="s">
        <v>1009</v>
      </c>
      <c r="D1280" s="499"/>
    </row>
    <row r="1281" spans="1:4" ht="17" thickTop="1" x14ac:dyDescent="0.2">
      <c r="A1281" s="515" t="s">
        <v>488</v>
      </c>
      <c r="B1281" s="516" t="s">
        <v>916</v>
      </c>
      <c r="C1281" s="517">
        <v>440920</v>
      </c>
      <c r="D1281" s="504" t="s">
        <v>921</v>
      </c>
    </row>
    <row r="1282" spans="1:4" ht="16" x14ac:dyDescent="0.2">
      <c r="A1282" s="559" t="s">
        <v>488</v>
      </c>
      <c r="B1282" s="560" t="s">
        <v>918</v>
      </c>
      <c r="C1282" s="561" t="s">
        <v>1010</v>
      </c>
      <c r="D1282" s="499" t="s">
        <v>1011</v>
      </c>
    </row>
    <row r="1283" spans="1:4" ht="16" x14ac:dyDescent="0.2">
      <c r="A1283" s="562" t="s">
        <v>488</v>
      </c>
      <c r="B1283" s="563" t="s">
        <v>733</v>
      </c>
      <c r="C1283" s="564" t="s">
        <v>1010</v>
      </c>
      <c r="D1283" s="499"/>
    </row>
    <row r="1284" spans="1:4" ht="16" x14ac:dyDescent="0.2">
      <c r="A1284" s="562" t="s">
        <v>488</v>
      </c>
      <c r="B1284" s="563" t="s">
        <v>732</v>
      </c>
      <c r="C1284" s="564">
        <v>440922</v>
      </c>
      <c r="D1284" s="499"/>
    </row>
    <row r="1285" spans="1:4" ht="16" x14ac:dyDescent="0.2">
      <c r="A1285" s="562" t="s">
        <v>488</v>
      </c>
      <c r="B1285" s="563" t="s">
        <v>732</v>
      </c>
      <c r="C1285" s="564">
        <v>440929</v>
      </c>
      <c r="D1285" s="499" t="s">
        <v>1011</v>
      </c>
    </row>
    <row r="1286" spans="1:4" ht="16" x14ac:dyDescent="0.2">
      <c r="A1286" s="562" t="s">
        <v>488</v>
      </c>
      <c r="B1286" s="563" t="s">
        <v>519</v>
      </c>
      <c r="C1286" s="564">
        <v>440922</v>
      </c>
      <c r="D1286" s="499"/>
    </row>
    <row r="1287" spans="1:4" ht="17" thickBot="1" x14ac:dyDescent="0.25">
      <c r="A1287" s="562" t="s">
        <v>488</v>
      </c>
      <c r="B1287" s="563" t="s">
        <v>519</v>
      </c>
      <c r="C1287" s="564">
        <v>440929</v>
      </c>
      <c r="D1287" s="499"/>
    </row>
    <row r="1288" spans="1:4" ht="17" thickTop="1" x14ac:dyDescent="0.2">
      <c r="A1288" s="515" t="s">
        <v>490</v>
      </c>
      <c r="B1288" s="516" t="s">
        <v>916</v>
      </c>
      <c r="C1288" s="517">
        <v>440920</v>
      </c>
      <c r="D1288" s="504" t="s">
        <v>932</v>
      </c>
    </row>
    <row r="1289" spans="1:4" ht="16" x14ac:dyDescent="0.2">
      <c r="A1289" s="559" t="s">
        <v>490</v>
      </c>
      <c r="B1289" s="560" t="s">
        <v>918</v>
      </c>
      <c r="C1289" s="567" t="s">
        <v>1010</v>
      </c>
      <c r="D1289" s="504" t="s">
        <v>932</v>
      </c>
    </row>
    <row r="1290" spans="1:4" ht="16" x14ac:dyDescent="0.2">
      <c r="A1290" s="562" t="s">
        <v>490</v>
      </c>
      <c r="B1290" s="563" t="s">
        <v>733</v>
      </c>
      <c r="C1290" s="568" t="s">
        <v>1010</v>
      </c>
      <c r="D1290" s="504" t="s">
        <v>921</v>
      </c>
    </row>
    <row r="1291" spans="1:4" ht="16" x14ac:dyDescent="0.2">
      <c r="A1291" s="562" t="s">
        <v>490</v>
      </c>
      <c r="B1291" s="563" t="s">
        <v>732</v>
      </c>
      <c r="C1291" s="564">
        <v>440922</v>
      </c>
      <c r="D1291" s="499"/>
    </row>
    <row r="1292" spans="1:4" ht="17" thickBot="1" x14ac:dyDescent="0.25">
      <c r="A1292" s="562" t="s">
        <v>490</v>
      </c>
      <c r="B1292" s="563" t="s">
        <v>519</v>
      </c>
      <c r="C1292" s="564">
        <v>440922</v>
      </c>
      <c r="D1292" s="499"/>
    </row>
    <row r="1293" spans="1:4" ht="17" thickTop="1" x14ac:dyDescent="0.2">
      <c r="A1293" s="569">
        <v>13.2</v>
      </c>
      <c r="B1293" s="570" t="s">
        <v>916</v>
      </c>
      <c r="C1293" s="571">
        <v>4415</v>
      </c>
      <c r="D1293" s="499"/>
    </row>
    <row r="1294" spans="1:4" ht="16" x14ac:dyDescent="0.2">
      <c r="A1294" s="502">
        <v>13.2</v>
      </c>
      <c r="B1294" s="503" t="s">
        <v>916</v>
      </c>
      <c r="C1294" s="506">
        <v>4416</v>
      </c>
      <c r="D1294" s="499"/>
    </row>
    <row r="1295" spans="1:4" ht="16" x14ac:dyDescent="0.2">
      <c r="A1295" s="502">
        <v>13.2</v>
      </c>
      <c r="B1295" s="560" t="s">
        <v>918</v>
      </c>
      <c r="C1295" s="561">
        <v>4415</v>
      </c>
      <c r="D1295" s="499" t="s">
        <v>1011</v>
      </c>
    </row>
    <row r="1296" spans="1:4" ht="16" x14ac:dyDescent="0.2">
      <c r="A1296" s="531">
        <v>13.2</v>
      </c>
      <c r="B1296" s="528" t="s">
        <v>918</v>
      </c>
      <c r="C1296" s="533">
        <v>4416</v>
      </c>
      <c r="D1296" s="499"/>
    </row>
    <row r="1297" spans="1:4" ht="16" x14ac:dyDescent="0.2">
      <c r="A1297" s="497">
        <v>13.2</v>
      </c>
      <c r="B1297" s="498" t="s">
        <v>733</v>
      </c>
      <c r="C1297" s="526">
        <v>4415</v>
      </c>
      <c r="D1297" s="499" t="s">
        <v>1011</v>
      </c>
    </row>
    <row r="1298" spans="1:4" ht="16" x14ac:dyDescent="0.2">
      <c r="A1298" s="531">
        <v>13.2</v>
      </c>
      <c r="B1298" s="532" t="s">
        <v>733</v>
      </c>
      <c r="C1298" s="533">
        <v>4416</v>
      </c>
      <c r="D1298" s="499"/>
    </row>
    <row r="1299" spans="1:4" ht="16" x14ac:dyDescent="0.2">
      <c r="A1299" s="497">
        <v>13.2</v>
      </c>
      <c r="B1299" s="532" t="s">
        <v>732</v>
      </c>
      <c r="C1299" s="533">
        <v>4415</v>
      </c>
      <c r="D1299" s="499"/>
    </row>
    <row r="1300" spans="1:4" ht="16" x14ac:dyDescent="0.2">
      <c r="A1300" s="531">
        <v>13.2</v>
      </c>
      <c r="B1300" s="528" t="s">
        <v>732</v>
      </c>
      <c r="C1300" s="533">
        <v>4416</v>
      </c>
      <c r="D1300" s="499" t="s">
        <v>1011</v>
      </c>
    </row>
    <row r="1301" spans="1:4" ht="16" x14ac:dyDescent="0.2">
      <c r="A1301" s="497">
        <v>13.2</v>
      </c>
      <c r="B1301" s="498" t="s">
        <v>519</v>
      </c>
      <c r="C1301" s="526">
        <v>4415</v>
      </c>
      <c r="D1301" s="499"/>
    </row>
    <row r="1302" spans="1:4" ht="17" thickBot="1" x14ac:dyDescent="0.25">
      <c r="A1302" s="543">
        <v>13.2</v>
      </c>
      <c r="B1302" s="498" t="s">
        <v>519</v>
      </c>
      <c r="C1302" s="553">
        <v>4416</v>
      </c>
      <c r="D1302" s="499" t="s">
        <v>1011</v>
      </c>
    </row>
    <row r="1303" spans="1:4" ht="17" thickTop="1" x14ac:dyDescent="0.2">
      <c r="A1303" s="545">
        <v>13.3</v>
      </c>
      <c r="B1303" s="546" t="s">
        <v>916</v>
      </c>
      <c r="C1303" s="547">
        <v>4414</v>
      </c>
      <c r="D1303" s="499"/>
    </row>
    <row r="1304" spans="1:4" ht="16" x14ac:dyDescent="0.2">
      <c r="A1304" s="531">
        <v>13.3</v>
      </c>
      <c r="B1304" s="532" t="s">
        <v>916</v>
      </c>
      <c r="C1304" s="540">
        <v>4419</v>
      </c>
      <c r="D1304" s="504" t="s">
        <v>921</v>
      </c>
    </row>
    <row r="1305" spans="1:4" ht="16" x14ac:dyDescent="0.2">
      <c r="A1305" s="531">
        <v>13.3</v>
      </c>
      <c r="B1305" s="532" t="s">
        <v>916</v>
      </c>
      <c r="C1305" s="533">
        <v>4420</v>
      </c>
      <c r="D1305" s="499"/>
    </row>
    <row r="1306" spans="1:4" ht="16" x14ac:dyDescent="0.2">
      <c r="A1306" s="497">
        <v>13.3</v>
      </c>
      <c r="B1306" s="498" t="s">
        <v>918</v>
      </c>
      <c r="C1306" s="526" t="s">
        <v>1012</v>
      </c>
      <c r="D1306" s="499" t="s">
        <v>1011</v>
      </c>
    </row>
    <row r="1307" spans="1:4" ht="16" x14ac:dyDescent="0.2">
      <c r="A1307" s="527">
        <v>13.3</v>
      </c>
      <c r="B1307" s="528" t="s">
        <v>918</v>
      </c>
      <c r="C1307" s="542" t="s">
        <v>1013</v>
      </c>
      <c r="D1307" s="504" t="s">
        <v>921</v>
      </c>
    </row>
    <row r="1308" spans="1:4" ht="16" x14ac:dyDescent="0.2">
      <c r="A1308" s="531">
        <v>13.3</v>
      </c>
      <c r="B1308" s="532" t="s">
        <v>918</v>
      </c>
      <c r="C1308" s="533">
        <v>4420</v>
      </c>
      <c r="D1308" s="499" t="s">
        <v>1011</v>
      </c>
    </row>
    <row r="1309" spans="1:4" ht="16" x14ac:dyDescent="0.2">
      <c r="A1309" s="497">
        <v>13.3</v>
      </c>
      <c r="B1309" s="498" t="s">
        <v>733</v>
      </c>
      <c r="C1309" s="526" t="s">
        <v>1012</v>
      </c>
      <c r="D1309" s="499" t="s">
        <v>1011</v>
      </c>
    </row>
    <row r="1310" spans="1:4" ht="16" x14ac:dyDescent="0.2">
      <c r="A1310" s="497">
        <v>13.3</v>
      </c>
      <c r="B1310" s="498" t="s">
        <v>733</v>
      </c>
      <c r="C1310" s="530" t="s">
        <v>1013</v>
      </c>
      <c r="D1310" s="504" t="s">
        <v>921</v>
      </c>
    </row>
    <row r="1311" spans="1:4" ht="16" x14ac:dyDescent="0.2">
      <c r="A1311" s="497">
        <v>13.3</v>
      </c>
      <c r="B1311" s="498" t="s">
        <v>733</v>
      </c>
      <c r="C1311" s="526">
        <v>4420</v>
      </c>
      <c r="D1311" s="499" t="s">
        <v>1011</v>
      </c>
    </row>
    <row r="1312" spans="1:4" ht="16" x14ac:dyDescent="0.2">
      <c r="A1312" s="497">
        <v>13.3</v>
      </c>
      <c r="B1312" s="532" t="s">
        <v>732</v>
      </c>
      <c r="C1312" s="533">
        <v>4414</v>
      </c>
      <c r="D1312" s="499"/>
    </row>
    <row r="1313" spans="1:4" ht="16" x14ac:dyDescent="0.2">
      <c r="A1313" s="531">
        <v>13.3</v>
      </c>
      <c r="B1313" s="532" t="s">
        <v>732</v>
      </c>
      <c r="C1313" s="533">
        <v>441990</v>
      </c>
      <c r="D1313" s="499"/>
    </row>
    <row r="1314" spans="1:4" ht="16" x14ac:dyDescent="0.2">
      <c r="A1314" s="497">
        <v>13.3</v>
      </c>
      <c r="B1314" s="532" t="s">
        <v>732</v>
      </c>
      <c r="C1314" s="533">
        <v>4420</v>
      </c>
      <c r="D1314" s="499"/>
    </row>
    <row r="1315" spans="1:4" ht="16" x14ac:dyDescent="0.2">
      <c r="A1315" s="531">
        <v>13.3</v>
      </c>
      <c r="B1315" s="532" t="s">
        <v>519</v>
      </c>
      <c r="C1315" s="533">
        <v>4414</v>
      </c>
      <c r="D1315" s="499"/>
    </row>
    <row r="1316" spans="1:4" ht="16" x14ac:dyDescent="0.2">
      <c r="A1316" s="497">
        <v>13.3</v>
      </c>
      <c r="B1316" s="532" t="s">
        <v>519</v>
      </c>
      <c r="C1316" s="533">
        <v>441920</v>
      </c>
      <c r="D1316" s="499"/>
    </row>
    <row r="1317" spans="1:4" ht="16" x14ac:dyDescent="0.2">
      <c r="A1317" s="531">
        <v>13.3</v>
      </c>
      <c r="B1317" s="532" t="s">
        <v>519</v>
      </c>
      <c r="C1317" s="533">
        <v>441990</v>
      </c>
      <c r="D1317" s="499"/>
    </row>
    <row r="1318" spans="1:4" ht="17" thickBot="1" x14ac:dyDescent="0.25">
      <c r="A1318" s="543">
        <v>13.3</v>
      </c>
      <c r="B1318" s="532" t="s">
        <v>519</v>
      </c>
      <c r="C1318" s="553">
        <v>4420</v>
      </c>
      <c r="D1318" s="499"/>
    </row>
    <row r="1319" spans="1:4" ht="17" thickTop="1" x14ac:dyDescent="0.2">
      <c r="A1319" s="515">
        <v>13.4</v>
      </c>
      <c r="B1319" s="546" t="s">
        <v>916</v>
      </c>
      <c r="C1319" s="555">
        <v>441810</v>
      </c>
      <c r="D1319" s="499"/>
    </row>
    <row r="1320" spans="1:4" ht="16" x14ac:dyDescent="0.2">
      <c r="A1320" s="502">
        <v>13.4</v>
      </c>
      <c r="B1320" s="532" t="s">
        <v>916</v>
      </c>
      <c r="C1320" s="506">
        <v>441820</v>
      </c>
      <c r="D1320" s="499"/>
    </row>
    <row r="1321" spans="1:4" ht="16" x14ac:dyDescent="0.2">
      <c r="A1321" s="502">
        <v>13.4</v>
      </c>
      <c r="B1321" s="532" t="s">
        <v>916</v>
      </c>
      <c r="C1321" s="506">
        <v>441830</v>
      </c>
      <c r="D1321" s="499"/>
    </row>
    <row r="1322" spans="1:4" ht="16" x14ac:dyDescent="0.2">
      <c r="A1322" s="502">
        <v>13.4</v>
      </c>
      <c r="B1322" s="532" t="s">
        <v>916</v>
      </c>
      <c r="C1322" s="506">
        <v>441840</v>
      </c>
      <c r="D1322" s="499"/>
    </row>
    <row r="1323" spans="1:4" ht="16" x14ac:dyDescent="0.2">
      <c r="A1323" s="502">
        <v>13.4</v>
      </c>
      <c r="B1323" s="532" t="s">
        <v>916</v>
      </c>
      <c r="C1323" s="506">
        <v>441850</v>
      </c>
      <c r="D1323" s="499"/>
    </row>
    <row r="1324" spans="1:4" ht="16" x14ac:dyDescent="0.2">
      <c r="A1324" s="502">
        <v>13.4</v>
      </c>
      <c r="B1324" s="532" t="s">
        <v>916</v>
      </c>
      <c r="C1324" s="510">
        <v>441890</v>
      </c>
      <c r="D1324" s="504" t="s">
        <v>921</v>
      </c>
    </row>
    <row r="1325" spans="1:4" ht="16" x14ac:dyDescent="0.2">
      <c r="A1325" s="502">
        <v>13.4</v>
      </c>
      <c r="B1325" s="498" t="s">
        <v>918</v>
      </c>
      <c r="C1325" s="526">
        <v>441810</v>
      </c>
      <c r="D1325" s="499" t="s">
        <v>1011</v>
      </c>
    </row>
    <row r="1326" spans="1:4" ht="16" x14ac:dyDescent="0.2">
      <c r="A1326" s="502">
        <v>13.4</v>
      </c>
      <c r="B1326" s="498" t="s">
        <v>918</v>
      </c>
      <c r="C1326" s="533">
        <v>481820</v>
      </c>
      <c r="D1326" s="499"/>
    </row>
    <row r="1327" spans="1:4" ht="16" x14ac:dyDescent="0.2">
      <c r="A1327" s="502">
        <v>13.4</v>
      </c>
      <c r="B1327" s="498" t="s">
        <v>918</v>
      </c>
      <c r="C1327" s="533">
        <v>441840</v>
      </c>
      <c r="D1327" s="499"/>
    </row>
    <row r="1328" spans="1:4" ht="16" x14ac:dyDescent="0.2">
      <c r="A1328" s="502">
        <v>13.4</v>
      </c>
      <c r="B1328" s="498" t="s">
        <v>918</v>
      </c>
      <c r="C1328" s="533">
        <v>441850</v>
      </c>
      <c r="D1328" s="499"/>
    </row>
    <row r="1329" spans="1:4" ht="16" x14ac:dyDescent="0.2">
      <c r="A1329" s="502">
        <v>13.4</v>
      </c>
      <c r="B1329" s="498" t="s">
        <v>918</v>
      </c>
      <c r="C1329" s="533">
        <v>441860</v>
      </c>
      <c r="D1329" s="499"/>
    </row>
    <row r="1330" spans="1:4" ht="16" x14ac:dyDescent="0.2">
      <c r="A1330" s="502">
        <v>13.4</v>
      </c>
      <c r="B1330" s="498" t="s">
        <v>918</v>
      </c>
      <c r="C1330" s="540">
        <v>441871</v>
      </c>
      <c r="D1330" s="504" t="s">
        <v>921</v>
      </c>
    </row>
    <row r="1331" spans="1:4" ht="16" x14ac:dyDescent="0.2">
      <c r="A1331" s="502">
        <v>13.4</v>
      </c>
      <c r="B1331" s="498" t="s">
        <v>918</v>
      </c>
      <c r="C1331" s="540">
        <v>441872</v>
      </c>
      <c r="D1331" s="504" t="s">
        <v>921</v>
      </c>
    </row>
    <row r="1332" spans="1:4" ht="16" x14ac:dyDescent="0.2">
      <c r="A1332" s="502">
        <v>13.4</v>
      </c>
      <c r="B1332" s="498" t="s">
        <v>918</v>
      </c>
      <c r="C1332" s="540">
        <v>441879</v>
      </c>
      <c r="D1332" s="504" t="s">
        <v>921</v>
      </c>
    </row>
    <row r="1333" spans="1:4" ht="16" x14ac:dyDescent="0.2">
      <c r="A1333" s="502">
        <v>13.4</v>
      </c>
      <c r="B1333" s="532" t="s">
        <v>918</v>
      </c>
      <c r="C1333" s="540">
        <v>441890</v>
      </c>
      <c r="D1333" s="504" t="s">
        <v>921</v>
      </c>
    </row>
    <row r="1334" spans="1:4" ht="16" x14ac:dyDescent="0.2">
      <c r="A1334" s="502">
        <v>13.4</v>
      </c>
      <c r="B1334" s="503" t="s">
        <v>733</v>
      </c>
      <c r="C1334" s="506">
        <v>441810</v>
      </c>
      <c r="D1334" s="499"/>
    </row>
    <row r="1335" spans="1:4" ht="16" x14ac:dyDescent="0.2">
      <c r="A1335" s="502">
        <v>13.4</v>
      </c>
      <c r="B1335" s="503" t="s">
        <v>733</v>
      </c>
      <c r="C1335" s="506">
        <v>441820</v>
      </c>
      <c r="D1335" s="499"/>
    </row>
    <row r="1336" spans="1:4" ht="16" x14ac:dyDescent="0.2">
      <c r="A1336" s="502">
        <v>13.4</v>
      </c>
      <c r="B1336" s="503" t="s">
        <v>733</v>
      </c>
      <c r="C1336" s="506">
        <v>441840</v>
      </c>
      <c r="D1336" s="572"/>
    </row>
    <row r="1337" spans="1:4" ht="16" x14ac:dyDescent="0.2">
      <c r="A1337" s="502">
        <v>13.4</v>
      </c>
      <c r="B1337" s="503" t="s">
        <v>733</v>
      </c>
      <c r="C1337" s="506">
        <v>441850</v>
      </c>
      <c r="D1337" s="572"/>
    </row>
    <row r="1338" spans="1:4" ht="16" x14ac:dyDescent="0.2">
      <c r="A1338" s="502">
        <v>13.4</v>
      </c>
      <c r="B1338" s="503" t="s">
        <v>733</v>
      </c>
      <c r="C1338" s="506">
        <v>441860</v>
      </c>
      <c r="D1338" s="572"/>
    </row>
    <row r="1339" spans="1:4" ht="16" x14ac:dyDescent="0.2">
      <c r="A1339" s="502">
        <v>13.4</v>
      </c>
      <c r="B1339" s="503" t="s">
        <v>733</v>
      </c>
      <c r="C1339" s="510">
        <v>441871</v>
      </c>
      <c r="D1339" s="504" t="s">
        <v>921</v>
      </c>
    </row>
    <row r="1340" spans="1:4" ht="16" x14ac:dyDescent="0.2">
      <c r="A1340" s="502">
        <v>13.4</v>
      </c>
      <c r="B1340" s="503" t="s">
        <v>733</v>
      </c>
      <c r="C1340" s="510">
        <v>441872</v>
      </c>
      <c r="D1340" s="504" t="s">
        <v>921</v>
      </c>
    </row>
    <row r="1341" spans="1:4" ht="16" x14ac:dyDescent="0.2">
      <c r="A1341" s="502">
        <v>13.4</v>
      </c>
      <c r="B1341" s="503" t="s">
        <v>733</v>
      </c>
      <c r="C1341" s="510">
        <v>441879</v>
      </c>
      <c r="D1341" s="504" t="s">
        <v>921</v>
      </c>
    </row>
    <row r="1342" spans="1:4" ht="16" x14ac:dyDescent="0.2">
      <c r="A1342" s="502">
        <v>13.4</v>
      </c>
      <c r="B1342" s="503" t="s">
        <v>733</v>
      </c>
      <c r="C1342" s="510">
        <v>441890</v>
      </c>
      <c r="D1342" s="504" t="s">
        <v>921</v>
      </c>
    </row>
    <row r="1343" spans="1:4" ht="16" x14ac:dyDescent="0.2">
      <c r="A1343" s="502">
        <v>13.4</v>
      </c>
      <c r="B1343" s="503" t="s">
        <v>732</v>
      </c>
      <c r="C1343" s="506">
        <v>441810</v>
      </c>
      <c r="D1343" s="572"/>
    </row>
    <row r="1344" spans="1:4" ht="16" x14ac:dyDescent="0.2">
      <c r="A1344" s="502">
        <v>13.4</v>
      </c>
      <c r="B1344" s="503" t="s">
        <v>732</v>
      </c>
      <c r="C1344" s="506">
        <v>441820</v>
      </c>
      <c r="D1344" s="572"/>
    </row>
    <row r="1345" spans="1:4" ht="16" x14ac:dyDescent="0.2">
      <c r="A1345" s="502">
        <v>13.4</v>
      </c>
      <c r="B1345" s="503" t="s">
        <v>732</v>
      </c>
      <c r="C1345" s="506">
        <v>441840</v>
      </c>
      <c r="D1345" s="572"/>
    </row>
    <row r="1346" spans="1:4" ht="16" x14ac:dyDescent="0.2">
      <c r="A1346" s="502">
        <v>13.4</v>
      </c>
      <c r="B1346" s="503" t="s">
        <v>732</v>
      </c>
      <c r="C1346" s="506">
        <v>441850</v>
      </c>
      <c r="D1346" s="572"/>
    </row>
    <row r="1347" spans="1:4" ht="16" x14ac:dyDescent="0.2">
      <c r="A1347" s="502">
        <v>13.4</v>
      </c>
      <c r="B1347" s="503" t="s">
        <v>732</v>
      </c>
      <c r="C1347" s="506">
        <v>441860</v>
      </c>
      <c r="D1347" s="572"/>
    </row>
    <row r="1348" spans="1:4" ht="16" x14ac:dyDescent="0.2">
      <c r="A1348" s="502">
        <v>13.4</v>
      </c>
      <c r="B1348" s="503" t="s">
        <v>732</v>
      </c>
      <c r="C1348" s="506">
        <v>441874</v>
      </c>
      <c r="D1348" s="572"/>
    </row>
    <row r="1349" spans="1:4" ht="16" x14ac:dyDescent="0.2">
      <c r="A1349" s="502">
        <v>13.4</v>
      </c>
      <c r="B1349" s="503" t="s">
        <v>732</v>
      </c>
      <c r="C1349" s="506">
        <v>441875</v>
      </c>
      <c r="D1349" s="572"/>
    </row>
    <row r="1350" spans="1:4" ht="16" x14ac:dyDescent="0.2">
      <c r="A1350" s="502">
        <v>13.4</v>
      </c>
      <c r="B1350" s="503" t="s">
        <v>732</v>
      </c>
      <c r="C1350" s="506">
        <v>441879</v>
      </c>
      <c r="D1350" s="572"/>
    </row>
    <row r="1351" spans="1:4" ht="16" x14ac:dyDescent="0.2">
      <c r="A1351" s="502">
        <v>13.4</v>
      </c>
      <c r="B1351" s="503" t="s">
        <v>732</v>
      </c>
      <c r="C1351" s="506">
        <v>441899</v>
      </c>
      <c r="D1351" s="572"/>
    </row>
    <row r="1352" spans="1:4" ht="16" x14ac:dyDescent="0.2">
      <c r="A1352" s="502">
        <v>13.4</v>
      </c>
      <c r="B1352" s="503" t="s">
        <v>519</v>
      </c>
      <c r="C1352" s="506">
        <v>441811</v>
      </c>
      <c r="D1352" s="572"/>
    </row>
    <row r="1353" spans="1:4" ht="16" x14ac:dyDescent="0.2">
      <c r="A1353" s="502">
        <v>13.4</v>
      </c>
      <c r="B1353" s="503" t="s">
        <v>519</v>
      </c>
      <c r="C1353" s="506">
        <v>441819</v>
      </c>
      <c r="D1353" s="572"/>
    </row>
    <row r="1354" spans="1:4" ht="16" x14ac:dyDescent="0.2">
      <c r="A1354" s="502">
        <v>13.4</v>
      </c>
      <c r="B1354" s="503" t="s">
        <v>519</v>
      </c>
      <c r="C1354" s="506">
        <v>441821</v>
      </c>
      <c r="D1354" s="572"/>
    </row>
    <row r="1355" spans="1:4" ht="16" x14ac:dyDescent="0.2">
      <c r="A1355" s="502">
        <v>13.4</v>
      </c>
      <c r="B1355" s="503" t="s">
        <v>519</v>
      </c>
      <c r="C1355" s="506">
        <v>441829</v>
      </c>
      <c r="D1355" s="572"/>
    </row>
    <row r="1356" spans="1:4" ht="16" x14ac:dyDescent="0.2">
      <c r="A1356" s="502">
        <v>13.4</v>
      </c>
      <c r="B1356" s="503" t="s">
        <v>519</v>
      </c>
      <c r="C1356" s="506">
        <v>441830</v>
      </c>
      <c r="D1356" s="572"/>
    </row>
    <row r="1357" spans="1:4" ht="16" x14ac:dyDescent="0.2">
      <c r="A1357" s="502">
        <v>13.4</v>
      </c>
      <c r="B1357" s="503" t="s">
        <v>519</v>
      </c>
      <c r="C1357" s="506">
        <v>441840</v>
      </c>
      <c r="D1357" s="572"/>
    </row>
    <row r="1358" spans="1:4" ht="16" x14ac:dyDescent="0.2">
      <c r="A1358" s="502">
        <v>13.4</v>
      </c>
      <c r="B1358" s="503" t="s">
        <v>519</v>
      </c>
      <c r="C1358" s="506">
        <v>441850</v>
      </c>
      <c r="D1358" s="572"/>
    </row>
    <row r="1359" spans="1:4" ht="16" x14ac:dyDescent="0.2">
      <c r="A1359" s="502">
        <v>13.4</v>
      </c>
      <c r="B1359" s="503" t="s">
        <v>519</v>
      </c>
      <c r="C1359" s="506">
        <v>441874</v>
      </c>
      <c r="D1359" s="572"/>
    </row>
    <row r="1360" spans="1:4" ht="16" x14ac:dyDescent="0.2">
      <c r="A1360" s="502">
        <v>13.4</v>
      </c>
      <c r="B1360" s="503" t="s">
        <v>519</v>
      </c>
      <c r="C1360" s="506">
        <v>441875</v>
      </c>
      <c r="D1360" s="572"/>
    </row>
    <row r="1361" spans="1:4" ht="16" x14ac:dyDescent="0.2">
      <c r="A1361" s="502">
        <v>13.4</v>
      </c>
      <c r="B1361" s="503" t="s">
        <v>519</v>
      </c>
      <c r="C1361" s="506">
        <v>441879</v>
      </c>
      <c r="D1361" s="572"/>
    </row>
    <row r="1362" spans="1:4" ht="16" x14ac:dyDescent="0.2">
      <c r="A1362" s="502">
        <v>13.4</v>
      </c>
      <c r="B1362" s="503" t="s">
        <v>519</v>
      </c>
      <c r="C1362" s="506">
        <v>441881</v>
      </c>
      <c r="D1362" s="572"/>
    </row>
    <row r="1363" spans="1:4" ht="16" x14ac:dyDescent="0.2">
      <c r="A1363" s="502">
        <v>13.4</v>
      </c>
      <c r="B1363" s="503" t="s">
        <v>519</v>
      </c>
      <c r="C1363" s="506">
        <v>441882</v>
      </c>
      <c r="D1363" s="572"/>
    </row>
    <row r="1364" spans="1:4" ht="16" x14ac:dyDescent="0.2">
      <c r="A1364" s="502">
        <v>13.4</v>
      </c>
      <c r="B1364" s="503" t="s">
        <v>519</v>
      </c>
      <c r="C1364" s="506">
        <v>441883</v>
      </c>
      <c r="D1364" s="572"/>
    </row>
    <row r="1365" spans="1:4" ht="16" x14ac:dyDescent="0.2">
      <c r="A1365" s="502">
        <v>13.4</v>
      </c>
      <c r="B1365" s="503" t="s">
        <v>519</v>
      </c>
      <c r="C1365" s="506">
        <v>441889</v>
      </c>
      <c r="D1365" s="572"/>
    </row>
    <row r="1366" spans="1:4" ht="16" x14ac:dyDescent="0.2">
      <c r="A1366" s="502">
        <v>13.4</v>
      </c>
      <c r="B1366" s="503" t="s">
        <v>519</v>
      </c>
      <c r="C1366" s="506">
        <v>441892</v>
      </c>
      <c r="D1366" s="572"/>
    </row>
    <row r="1367" spans="1:4" ht="17" thickBot="1" x14ac:dyDescent="0.25">
      <c r="A1367" s="543">
        <v>13.4</v>
      </c>
      <c r="B1367" s="532" t="s">
        <v>519</v>
      </c>
      <c r="C1367" s="553">
        <v>441899</v>
      </c>
      <c r="D1367" s="499"/>
    </row>
    <row r="1368" spans="1:4" ht="17" thickTop="1" x14ac:dyDescent="0.2">
      <c r="A1368" s="502" t="s">
        <v>298</v>
      </c>
      <c r="B1368" s="546" t="s">
        <v>733</v>
      </c>
      <c r="C1368" s="510">
        <v>441860</v>
      </c>
      <c r="D1368" s="504" t="s">
        <v>921</v>
      </c>
    </row>
    <row r="1369" spans="1:4" x14ac:dyDescent="0.2">
      <c r="A1369" s="597" t="s">
        <v>298</v>
      </c>
      <c r="B1369" s="597" t="s">
        <v>733</v>
      </c>
      <c r="C1369" s="510">
        <v>441891</v>
      </c>
      <c r="D1369" s="504" t="s">
        <v>921</v>
      </c>
    </row>
    <row r="1370" spans="1:4" x14ac:dyDescent="0.2">
      <c r="A1370" s="597" t="s">
        <v>298</v>
      </c>
      <c r="B1370" s="597" t="s">
        <v>733</v>
      </c>
      <c r="C1370" s="510">
        <v>441899</v>
      </c>
      <c r="D1370" s="504" t="s">
        <v>921</v>
      </c>
    </row>
    <row r="1371" spans="1:4" x14ac:dyDescent="0.2">
      <c r="A1371" s="597" t="s">
        <v>298</v>
      </c>
      <c r="B1371" s="597" t="s">
        <v>732</v>
      </c>
      <c r="C1371" s="510">
        <v>441860</v>
      </c>
      <c r="D1371" s="504" t="s">
        <v>921</v>
      </c>
    </row>
    <row r="1372" spans="1:4" x14ac:dyDescent="0.2">
      <c r="A1372" s="597" t="s">
        <v>298</v>
      </c>
      <c r="B1372" s="597" t="s">
        <v>732</v>
      </c>
      <c r="C1372" s="510">
        <v>441891</v>
      </c>
      <c r="D1372" s="504" t="s">
        <v>921</v>
      </c>
    </row>
    <row r="1373" spans="1:4" x14ac:dyDescent="0.2">
      <c r="A1373" s="597" t="s">
        <v>298</v>
      </c>
      <c r="B1373" s="597" t="s">
        <v>732</v>
      </c>
      <c r="C1373" s="510">
        <v>441899</v>
      </c>
      <c r="D1373" s="504" t="s">
        <v>921</v>
      </c>
    </row>
    <row r="1374" spans="1:4" ht="16" thickBot="1" x14ac:dyDescent="0.25">
      <c r="A1374" s="597" t="s">
        <v>298</v>
      </c>
      <c r="B1374" s="597" t="s">
        <v>519</v>
      </c>
      <c r="C1374" s="553">
        <v>441881</v>
      </c>
      <c r="D1374" s="499"/>
    </row>
    <row r="1375" spans="1:4" ht="17" thickTop="1" x14ac:dyDescent="0.2">
      <c r="A1375" s="515" t="s">
        <v>301</v>
      </c>
      <c r="B1375" s="516" t="s">
        <v>733</v>
      </c>
      <c r="C1375" s="510">
        <v>441860</v>
      </c>
      <c r="D1375" s="504" t="s">
        <v>921</v>
      </c>
    </row>
    <row r="1376" spans="1:4" x14ac:dyDescent="0.2">
      <c r="A1376" s="597" t="s">
        <v>301</v>
      </c>
      <c r="B1376" s="597" t="s">
        <v>733</v>
      </c>
      <c r="C1376" s="510">
        <v>441891</v>
      </c>
      <c r="D1376" s="504" t="s">
        <v>921</v>
      </c>
    </row>
    <row r="1377" spans="1:4" x14ac:dyDescent="0.2">
      <c r="A1377" s="597" t="s">
        <v>301</v>
      </c>
      <c r="B1377" s="597" t="s">
        <v>733</v>
      </c>
      <c r="C1377" s="510">
        <v>441899</v>
      </c>
      <c r="D1377" s="504" t="s">
        <v>921</v>
      </c>
    </row>
    <row r="1378" spans="1:4" x14ac:dyDescent="0.2">
      <c r="A1378" s="597" t="s">
        <v>301</v>
      </c>
      <c r="B1378" s="597" t="s">
        <v>732</v>
      </c>
      <c r="C1378" s="510">
        <v>441860</v>
      </c>
      <c r="D1378" s="504" t="s">
        <v>921</v>
      </c>
    </row>
    <row r="1379" spans="1:4" x14ac:dyDescent="0.2">
      <c r="A1379" s="597" t="s">
        <v>301</v>
      </c>
      <c r="B1379" s="597" t="s">
        <v>732</v>
      </c>
      <c r="C1379" s="510">
        <v>441891</v>
      </c>
      <c r="D1379" s="504" t="s">
        <v>921</v>
      </c>
    </row>
    <row r="1380" spans="1:4" x14ac:dyDescent="0.2">
      <c r="A1380" s="597" t="s">
        <v>301</v>
      </c>
      <c r="B1380" s="597" t="s">
        <v>732</v>
      </c>
      <c r="C1380" s="510">
        <v>441899</v>
      </c>
      <c r="D1380" s="504" t="s">
        <v>921</v>
      </c>
    </row>
    <row r="1381" spans="1:4" ht="16" thickBot="1" x14ac:dyDescent="0.25">
      <c r="A1381" s="597" t="s">
        <v>301</v>
      </c>
      <c r="B1381" s="597" t="s">
        <v>519</v>
      </c>
      <c r="C1381" s="553">
        <v>441882</v>
      </c>
      <c r="D1381" s="499"/>
    </row>
    <row r="1382" spans="1:4" ht="17" thickTop="1" x14ac:dyDescent="0.2">
      <c r="A1382" s="515" t="s">
        <v>303</v>
      </c>
      <c r="B1382" s="516" t="s">
        <v>733</v>
      </c>
      <c r="C1382" s="510">
        <v>441860</v>
      </c>
      <c r="D1382" s="504" t="s">
        <v>921</v>
      </c>
    </row>
    <row r="1383" spans="1:4" x14ac:dyDescent="0.2">
      <c r="A1383" s="597" t="s">
        <v>303</v>
      </c>
      <c r="B1383" s="597" t="s">
        <v>733</v>
      </c>
      <c r="C1383" s="510">
        <v>441891</v>
      </c>
      <c r="D1383" s="504" t="s">
        <v>921</v>
      </c>
    </row>
    <row r="1384" spans="1:4" x14ac:dyDescent="0.2">
      <c r="A1384" s="597" t="s">
        <v>303</v>
      </c>
      <c r="B1384" s="597" t="s">
        <v>733</v>
      </c>
      <c r="C1384" s="510">
        <v>441899</v>
      </c>
      <c r="D1384" s="504" t="s">
        <v>921</v>
      </c>
    </row>
    <row r="1385" spans="1:4" ht="15.75" customHeight="1" x14ac:dyDescent="0.2">
      <c r="A1385" s="597" t="s">
        <v>303</v>
      </c>
      <c r="B1385" s="597" t="s">
        <v>732</v>
      </c>
      <c r="C1385" s="510">
        <v>441860</v>
      </c>
      <c r="D1385" s="504" t="s">
        <v>921</v>
      </c>
    </row>
    <row r="1386" spans="1:4" ht="15.75" customHeight="1" x14ac:dyDescent="0.2">
      <c r="A1386" s="597" t="s">
        <v>303</v>
      </c>
      <c r="B1386" s="597" t="s">
        <v>732</v>
      </c>
      <c r="C1386" s="510">
        <v>441891</v>
      </c>
      <c r="D1386" s="504" t="s">
        <v>921</v>
      </c>
    </row>
    <row r="1387" spans="1:4" ht="15.75" customHeight="1" x14ac:dyDescent="0.2">
      <c r="A1387" s="597" t="s">
        <v>303</v>
      </c>
      <c r="B1387" s="597" t="s">
        <v>732</v>
      </c>
      <c r="C1387" s="510">
        <v>441899</v>
      </c>
      <c r="D1387" s="504" t="s">
        <v>921</v>
      </c>
    </row>
    <row r="1388" spans="1:4" ht="16" thickBot="1" x14ac:dyDescent="0.25">
      <c r="A1388" s="597" t="s">
        <v>303</v>
      </c>
      <c r="B1388" s="597" t="s">
        <v>519</v>
      </c>
      <c r="C1388" s="506">
        <v>441883</v>
      </c>
      <c r="D1388" s="572"/>
    </row>
    <row r="1389" spans="1:4" ht="17" thickTop="1" x14ac:dyDescent="0.2">
      <c r="A1389" s="515">
        <v>13.5</v>
      </c>
      <c r="B1389" s="516" t="s">
        <v>916</v>
      </c>
      <c r="C1389" s="555">
        <v>940161</v>
      </c>
      <c r="D1389" s="572"/>
    </row>
    <row r="1390" spans="1:4" ht="16" x14ac:dyDescent="0.2">
      <c r="A1390" s="502">
        <v>13.5</v>
      </c>
      <c r="B1390" s="503" t="s">
        <v>916</v>
      </c>
      <c r="C1390" s="506">
        <v>940169</v>
      </c>
      <c r="D1390" s="572"/>
    </row>
    <row r="1391" spans="1:4" ht="16" x14ac:dyDescent="0.2">
      <c r="A1391" s="502">
        <v>13.5</v>
      </c>
      <c r="B1391" s="503" t="s">
        <v>916</v>
      </c>
      <c r="C1391" s="510">
        <v>940190</v>
      </c>
      <c r="D1391" s="573" t="s">
        <v>932</v>
      </c>
    </row>
    <row r="1392" spans="1:4" ht="16" x14ac:dyDescent="0.2">
      <c r="A1392" s="502">
        <v>13.5</v>
      </c>
      <c r="B1392" s="503" t="s">
        <v>916</v>
      </c>
      <c r="C1392" s="574">
        <v>940330</v>
      </c>
      <c r="D1392" s="572"/>
    </row>
    <row r="1393" spans="1:4" ht="16" x14ac:dyDescent="0.2">
      <c r="A1393" s="502">
        <v>13.5</v>
      </c>
      <c r="B1393" s="503" t="s">
        <v>916</v>
      </c>
      <c r="C1393" s="574">
        <v>940340</v>
      </c>
      <c r="D1393" s="572"/>
    </row>
    <row r="1394" spans="1:4" ht="16" x14ac:dyDescent="0.2">
      <c r="A1394" s="502">
        <v>13.5</v>
      </c>
      <c r="B1394" s="503" t="s">
        <v>916</v>
      </c>
      <c r="C1394" s="574">
        <v>940350</v>
      </c>
      <c r="D1394" s="572"/>
    </row>
    <row r="1395" spans="1:4" ht="16" x14ac:dyDescent="0.2">
      <c r="A1395" s="502">
        <v>13.5</v>
      </c>
      <c r="B1395" s="503" t="s">
        <v>916</v>
      </c>
      <c r="C1395" s="574">
        <v>940360</v>
      </c>
      <c r="D1395" s="572"/>
    </row>
    <row r="1396" spans="1:4" ht="16" x14ac:dyDescent="0.2">
      <c r="A1396" s="502">
        <v>13.5</v>
      </c>
      <c r="B1396" s="503" t="s">
        <v>916</v>
      </c>
      <c r="C1396" s="575">
        <v>940390</v>
      </c>
      <c r="D1396" s="573" t="s">
        <v>932</v>
      </c>
    </row>
    <row r="1397" spans="1:4" ht="16" x14ac:dyDescent="0.2">
      <c r="A1397" s="502">
        <v>13.5</v>
      </c>
      <c r="B1397" s="560" t="s">
        <v>918</v>
      </c>
      <c r="C1397" s="561">
        <v>940161</v>
      </c>
      <c r="D1397" s="572" t="s">
        <v>1011</v>
      </c>
    </row>
    <row r="1398" spans="1:4" ht="16" x14ac:dyDescent="0.2">
      <c r="A1398" s="502">
        <v>13.5</v>
      </c>
      <c r="B1398" s="576" t="s">
        <v>918</v>
      </c>
      <c r="C1398" s="574">
        <v>940169</v>
      </c>
      <c r="D1398" s="572" t="s">
        <v>1011</v>
      </c>
    </row>
    <row r="1399" spans="1:4" ht="16" x14ac:dyDescent="0.2">
      <c r="A1399" s="502">
        <v>13.5</v>
      </c>
      <c r="B1399" s="576" t="s">
        <v>918</v>
      </c>
      <c r="C1399" s="575">
        <v>940190</v>
      </c>
      <c r="D1399" s="573" t="s">
        <v>932</v>
      </c>
    </row>
    <row r="1400" spans="1:4" ht="16" x14ac:dyDescent="0.2">
      <c r="A1400" s="502">
        <v>13.5</v>
      </c>
      <c r="B1400" s="576" t="s">
        <v>918</v>
      </c>
      <c r="C1400" s="574">
        <v>940330</v>
      </c>
      <c r="D1400" s="572" t="s">
        <v>1011</v>
      </c>
    </row>
    <row r="1401" spans="1:4" ht="16" x14ac:dyDescent="0.2">
      <c r="A1401" s="502">
        <v>13.5</v>
      </c>
      <c r="B1401" s="576" t="s">
        <v>918</v>
      </c>
      <c r="C1401" s="574">
        <v>940340</v>
      </c>
      <c r="D1401" s="572" t="s">
        <v>1011</v>
      </c>
    </row>
    <row r="1402" spans="1:4" ht="16" x14ac:dyDescent="0.2">
      <c r="A1402" s="502">
        <v>13.5</v>
      </c>
      <c r="B1402" s="576" t="s">
        <v>918</v>
      </c>
      <c r="C1402" s="574">
        <v>940350</v>
      </c>
      <c r="D1402" s="572" t="s">
        <v>1011</v>
      </c>
    </row>
    <row r="1403" spans="1:4" ht="16" x14ac:dyDescent="0.2">
      <c r="A1403" s="502">
        <v>13.5</v>
      </c>
      <c r="B1403" s="576" t="s">
        <v>918</v>
      </c>
      <c r="C1403" s="574">
        <v>940360</v>
      </c>
      <c r="D1403" s="572" t="s">
        <v>1011</v>
      </c>
    </row>
    <row r="1404" spans="1:4" ht="16" x14ac:dyDescent="0.2">
      <c r="A1404" s="502">
        <v>13.5</v>
      </c>
      <c r="B1404" s="576" t="s">
        <v>918</v>
      </c>
      <c r="C1404" s="575">
        <v>940390</v>
      </c>
      <c r="D1404" s="573" t="s">
        <v>932</v>
      </c>
    </row>
    <row r="1405" spans="1:4" ht="16" x14ac:dyDescent="0.2">
      <c r="A1405" s="502">
        <v>13.5</v>
      </c>
      <c r="B1405" s="576" t="s">
        <v>733</v>
      </c>
      <c r="C1405" s="574">
        <v>940161</v>
      </c>
      <c r="D1405" s="572" t="s">
        <v>1011</v>
      </c>
    </row>
    <row r="1406" spans="1:4" ht="16" x14ac:dyDescent="0.2">
      <c r="A1406" s="502">
        <v>13.5</v>
      </c>
      <c r="B1406" s="576" t="s">
        <v>733</v>
      </c>
      <c r="C1406" s="574">
        <v>940169</v>
      </c>
      <c r="D1406" s="572" t="s">
        <v>1011</v>
      </c>
    </row>
    <row r="1407" spans="1:4" ht="16" x14ac:dyDescent="0.2">
      <c r="A1407" s="502">
        <v>13.5</v>
      </c>
      <c r="B1407" s="576" t="s">
        <v>733</v>
      </c>
      <c r="C1407" s="575">
        <v>940190</v>
      </c>
      <c r="D1407" s="573" t="s">
        <v>932</v>
      </c>
    </row>
    <row r="1408" spans="1:4" ht="16" x14ac:dyDescent="0.2">
      <c r="A1408" s="502">
        <v>13.5</v>
      </c>
      <c r="B1408" s="576" t="s">
        <v>733</v>
      </c>
      <c r="C1408" s="574">
        <v>940330</v>
      </c>
      <c r="D1408" s="572" t="s">
        <v>1011</v>
      </c>
    </row>
    <row r="1409" spans="1:4" ht="16" x14ac:dyDescent="0.2">
      <c r="A1409" s="502">
        <v>13.5</v>
      </c>
      <c r="B1409" s="576" t="s">
        <v>733</v>
      </c>
      <c r="C1409" s="574">
        <v>940340</v>
      </c>
      <c r="D1409" s="572" t="s">
        <v>1011</v>
      </c>
    </row>
    <row r="1410" spans="1:4" ht="16" x14ac:dyDescent="0.2">
      <c r="A1410" s="502">
        <v>13.5</v>
      </c>
      <c r="B1410" s="576" t="s">
        <v>733</v>
      </c>
      <c r="C1410" s="574">
        <v>940350</v>
      </c>
      <c r="D1410" s="572" t="s">
        <v>1011</v>
      </c>
    </row>
    <row r="1411" spans="1:4" ht="16" x14ac:dyDescent="0.2">
      <c r="A1411" s="502">
        <v>13.5</v>
      </c>
      <c r="B1411" s="576" t="s">
        <v>733</v>
      </c>
      <c r="C1411" s="574">
        <v>940360</v>
      </c>
      <c r="D1411" s="572" t="s">
        <v>1011</v>
      </c>
    </row>
    <row r="1412" spans="1:4" ht="16" x14ac:dyDescent="0.2">
      <c r="A1412" s="502">
        <v>13.5</v>
      </c>
      <c r="B1412" s="577" t="s">
        <v>733</v>
      </c>
      <c r="C1412" s="578">
        <v>940390</v>
      </c>
      <c r="D1412" s="573" t="s">
        <v>921</v>
      </c>
    </row>
    <row r="1413" spans="1:4" ht="16" x14ac:dyDescent="0.2">
      <c r="A1413" s="502">
        <v>13.5</v>
      </c>
      <c r="B1413" s="577" t="s">
        <v>732</v>
      </c>
      <c r="C1413" s="579">
        <v>940161</v>
      </c>
      <c r="D1413" s="572"/>
    </row>
    <row r="1414" spans="1:4" ht="16" x14ac:dyDescent="0.2">
      <c r="A1414" s="502">
        <v>13.5</v>
      </c>
      <c r="B1414" s="577" t="s">
        <v>732</v>
      </c>
      <c r="C1414" s="579">
        <v>940169</v>
      </c>
      <c r="D1414" s="572"/>
    </row>
    <row r="1415" spans="1:4" ht="16" x14ac:dyDescent="0.2">
      <c r="A1415" s="502">
        <v>13.5</v>
      </c>
      <c r="B1415" s="577" t="s">
        <v>732</v>
      </c>
      <c r="C1415" s="578">
        <v>940190</v>
      </c>
      <c r="D1415" s="573" t="s">
        <v>921</v>
      </c>
    </row>
    <row r="1416" spans="1:4" ht="16" x14ac:dyDescent="0.2">
      <c r="A1416" s="502">
        <v>13.5</v>
      </c>
      <c r="B1416" s="577" t="s">
        <v>732</v>
      </c>
      <c r="C1416" s="579">
        <v>940330</v>
      </c>
      <c r="D1416" s="572"/>
    </row>
    <row r="1417" spans="1:4" ht="16" x14ac:dyDescent="0.2">
      <c r="A1417" s="502">
        <v>13.5</v>
      </c>
      <c r="B1417" s="577" t="s">
        <v>732</v>
      </c>
      <c r="C1417" s="579">
        <v>940340</v>
      </c>
      <c r="D1417" s="572"/>
    </row>
    <row r="1418" spans="1:4" ht="16" x14ac:dyDescent="0.2">
      <c r="A1418" s="502">
        <v>13.5</v>
      </c>
      <c r="B1418" s="577" t="s">
        <v>732</v>
      </c>
      <c r="C1418" s="579">
        <v>940350</v>
      </c>
      <c r="D1418" s="572"/>
    </row>
    <row r="1419" spans="1:4" ht="16" x14ac:dyDescent="0.2">
      <c r="A1419" s="502">
        <v>13.5</v>
      </c>
      <c r="B1419" s="577" t="s">
        <v>732</v>
      </c>
      <c r="C1419" s="579">
        <v>940360</v>
      </c>
      <c r="D1419" s="572"/>
    </row>
    <row r="1420" spans="1:4" ht="16" x14ac:dyDescent="0.2">
      <c r="A1420" s="502">
        <v>13.5</v>
      </c>
      <c r="B1420" s="577" t="s">
        <v>732</v>
      </c>
      <c r="C1420" s="579">
        <v>940390</v>
      </c>
      <c r="D1420" s="573" t="s">
        <v>921</v>
      </c>
    </row>
    <row r="1421" spans="1:4" ht="16" x14ac:dyDescent="0.2">
      <c r="A1421" s="502">
        <v>13.5</v>
      </c>
      <c r="B1421" s="577" t="s">
        <v>519</v>
      </c>
      <c r="C1421" s="579">
        <v>940131</v>
      </c>
      <c r="D1421" s="499"/>
    </row>
    <row r="1422" spans="1:4" ht="16" x14ac:dyDescent="0.2">
      <c r="A1422" s="502">
        <v>13.5</v>
      </c>
      <c r="B1422" s="577" t="s">
        <v>519</v>
      </c>
      <c r="C1422" s="579">
        <v>940141</v>
      </c>
      <c r="D1422" s="499"/>
    </row>
    <row r="1423" spans="1:4" ht="16" x14ac:dyDescent="0.2">
      <c r="A1423" s="502">
        <v>13.5</v>
      </c>
      <c r="B1423" s="577" t="s">
        <v>519</v>
      </c>
      <c r="C1423" s="579">
        <v>940161</v>
      </c>
      <c r="D1423" s="499"/>
    </row>
    <row r="1424" spans="1:4" ht="16" x14ac:dyDescent="0.2">
      <c r="A1424" s="502">
        <v>13.5</v>
      </c>
      <c r="B1424" s="577" t="s">
        <v>519</v>
      </c>
      <c r="C1424" s="579">
        <v>940169</v>
      </c>
      <c r="D1424" s="499"/>
    </row>
    <row r="1425" spans="1:4" ht="16" x14ac:dyDescent="0.2">
      <c r="A1425" s="502">
        <v>13.5</v>
      </c>
      <c r="B1425" s="577" t="s">
        <v>519</v>
      </c>
      <c r="C1425" s="579">
        <v>940191</v>
      </c>
      <c r="D1425" s="499"/>
    </row>
    <row r="1426" spans="1:4" ht="16" x14ac:dyDescent="0.2">
      <c r="A1426" s="502">
        <v>13.5</v>
      </c>
      <c r="B1426" s="577" t="s">
        <v>519</v>
      </c>
      <c r="C1426" s="579">
        <v>940330</v>
      </c>
      <c r="D1426" s="499"/>
    </row>
    <row r="1427" spans="1:4" ht="16" x14ac:dyDescent="0.2">
      <c r="A1427" s="502">
        <v>13.5</v>
      </c>
      <c r="B1427" s="577" t="s">
        <v>519</v>
      </c>
      <c r="C1427" s="579">
        <v>940340</v>
      </c>
      <c r="D1427" s="499"/>
    </row>
    <row r="1428" spans="1:4" ht="16" x14ac:dyDescent="0.2">
      <c r="A1428" s="502">
        <v>13.5</v>
      </c>
      <c r="B1428" s="577" t="s">
        <v>519</v>
      </c>
      <c r="C1428" s="579">
        <v>940350</v>
      </c>
      <c r="D1428" s="499"/>
    </row>
    <row r="1429" spans="1:4" ht="16" x14ac:dyDescent="0.2">
      <c r="A1429" s="502">
        <v>13.5</v>
      </c>
      <c r="B1429" s="577" t="s">
        <v>519</v>
      </c>
      <c r="C1429" s="579">
        <v>940360</v>
      </c>
      <c r="D1429" s="499"/>
    </row>
    <row r="1430" spans="1:4" ht="16" thickBot="1" x14ac:dyDescent="0.25">
      <c r="A1430" s="1146">
        <v>13.5</v>
      </c>
      <c r="B1430" s="1141" t="s">
        <v>519</v>
      </c>
      <c r="C1430" s="553">
        <v>940391</v>
      </c>
      <c r="D1430" s="499"/>
    </row>
    <row r="1431" spans="1:4" ht="17" thickTop="1" x14ac:dyDescent="0.2">
      <c r="A1431" s="515">
        <v>13.6</v>
      </c>
      <c r="B1431" s="516" t="s">
        <v>916</v>
      </c>
      <c r="C1431" s="517">
        <v>9406</v>
      </c>
      <c r="D1431" s="573" t="s">
        <v>932</v>
      </c>
    </row>
    <row r="1432" spans="1:4" ht="16" x14ac:dyDescent="0.2">
      <c r="A1432" s="497">
        <v>13.6</v>
      </c>
      <c r="B1432" s="498" t="s">
        <v>918</v>
      </c>
      <c r="C1432" s="530">
        <v>9406</v>
      </c>
      <c r="D1432" s="573" t="s">
        <v>932</v>
      </c>
    </row>
    <row r="1433" spans="1:4" ht="16" x14ac:dyDescent="0.2">
      <c r="A1433" s="531">
        <v>13.6</v>
      </c>
      <c r="B1433" s="532" t="s">
        <v>733</v>
      </c>
      <c r="C1433" s="540">
        <v>9406</v>
      </c>
      <c r="D1433" s="573" t="s">
        <v>921</v>
      </c>
    </row>
    <row r="1434" spans="1:4" ht="16" x14ac:dyDescent="0.2">
      <c r="A1434" s="502">
        <v>13.6</v>
      </c>
      <c r="B1434" s="577" t="s">
        <v>732</v>
      </c>
      <c r="C1434" s="579">
        <v>940610</v>
      </c>
      <c r="D1434" s="499"/>
    </row>
    <row r="1435" spans="1:4" ht="17" thickBot="1" x14ac:dyDescent="0.25">
      <c r="A1435" s="502">
        <v>13.6</v>
      </c>
      <c r="B1435" s="577" t="s">
        <v>519</v>
      </c>
      <c r="C1435" s="579">
        <v>940610</v>
      </c>
      <c r="D1435" s="499"/>
    </row>
    <row r="1436" spans="1:4" ht="17" thickTop="1" x14ac:dyDescent="0.2">
      <c r="A1436" s="515">
        <v>13.7</v>
      </c>
      <c r="B1436" s="546" t="s">
        <v>916</v>
      </c>
      <c r="C1436" s="555">
        <v>4404</v>
      </c>
      <c r="D1436" s="499"/>
    </row>
    <row r="1437" spans="1:4" ht="16" x14ac:dyDescent="0.2">
      <c r="A1437" s="502">
        <v>13.7</v>
      </c>
      <c r="B1437" s="532" t="s">
        <v>916</v>
      </c>
      <c r="C1437" s="506">
        <v>4405</v>
      </c>
      <c r="D1437" s="499"/>
    </row>
    <row r="1438" spans="1:4" ht="16" x14ac:dyDescent="0.2">
      <c r="A1438" s="502">
        <v>13.7</v>
      </c>
      <c r="B1438" s="532" t="s">
        <v>916</v>
      </c>
      <c r="C1438" s="506">
        <v>4413</v>
      </c>
      <c r="D1438" s="499"/>
    </row>
    <row r="1439" spans="1:4" ht="16" x14ac:dyDescent="0.2">
      <c r="A1439" s="502">
        <v>13.7</v>
      </c>
      <c r="B1439" s="532" t="s">
        <v>916</v>
      </c>
      <c r="C1439" s="506">
        <v>4417</v>
      </c>
      <c r="D1439" s="499"/>
    </row>
    <row r="1440" spans="1:4" ht="16" x14ac:dyDescent="0.2">
      <c r="A1440" s="502">
        <v>13.7</v>
      </c>
      <c r="B1440" s="532" t="s">
        <v>916</v>
      </c>
      <c r="C1440" s="506">
        <v>442110</v>
      </c>
      <c r="D1440" s="499"/>
    </row>
    <row r="1441" spans="1:4" ht="16" x14ac:dyDescent="0.2">
      <c r="A1441" s="502">
        <v>13.7</v>
      </c>
      <c r="B1441" s="532" t="s">
        <v>916</v>
      </c>
      <c r="C1441" s="510">
        <v>442190</v>
      </c>
      <c r="D1441" s="573" t="s">
        <v>921</v>
      </c>
    </row>
    <row r="1442" spans="1:4" ht="16" x14ac:dyDescent="0.2">
      <c r="A1442" s="502">
        <v>13.7</v>
      </c>
      <c r="B1442" s="532" t="s">
        <v>918</v>
      </c>
      <c r="C1442" s="506">
        <v>4404</v>
      </c>
      <c r="D1442" s="499"/>
    </row>
    <row r="1443" spans="1:4" ht="16" x14ac:dyDescent="0.2">
      <c r="A1443" s="502">
        <v>13.7</v>
      </c>
      <c r="B1443" s="532" t="s">
        <v>918</v>
      </c>
      <c r="C1443" s="506">
        <v>4405</v>
      </c>
      <c r="D1443" s="499"/>
    </row>
    <row r="1444" spans="1:4" ht="16" x14ac:dyDescent="0.2">
      <c r="A1444" s="502">
        <v>13.7</v>
      </c>
      <c r="B1444" s="532" t="s">
        <v>918</v>
      </c>
      <c r="C1444" s="506">
        <v>4413</v>
      </c>
      <c r="D1444" s="499"/>
    </row>
    <row r="1445" spans="1:4" ht="16" x14ac:dyDescent="0.2">
      <c r="A1445" s="497">
        <v>13.7</v>
      </c>
      <c r="B1445" s="498" t="s">
        <v>918</v>
      </c>
      <c r="C1445" s="526">
        <v>4417</v>
      </c>
      <c r="D1445" s="499" t="s">
        <v>1011</v>
      </c>
    </row>
    <row r="1446" spans="1:4" ht="16" x14ac:dyDescent="0.2">
      <c r="A1446" s="497">
        <v>13.7</v>
      </c>
      <c r="B1446" s="498" t="s">
        <v>918</v>
      </c>
      <c r="C1446" s="526">
        <v>442110</v>
      </c>
      <c r="D1446" s="499" t="s">
        <v>1011</v>
      </c>
    </row>
    <row r="1447" spans="1:4" ht="16" x14ac:dyDescent="0.2">
      <c r="A1447" s="497">
        <v>13.7</v>
      </c>
      <c r="B1447" s="498" t="s">
        <v>918</v>
      </c>
      <c r="C1447" s="530">
        <v>442190</v>
      </c>
      <c r="D1447" s="573" t="s">
        <v>921</v>
      </c>
    </row>
    <row r="1448" spans="1:4" ht="16" x14ac:dyDescent="0.2">
      <c r="A1448" s="497">
        <v>13.7</v>
      </c>
      <c r="B1448" s="498" t="s">
        <v>733</v>
      </c>
      <c r="C1448" s="526">
        <v>4404</v>
      </c>
      <c r="D1448" s="499"/>
    </row>
    <row r="1449" spans="1:4" ht="16" x14ac:dyDescent="0.2">
      <c r="A1449" s="497">
        <v>13.7</v>
      </c>
      <c r="B1449" s="498" t="s">
        <v>733</v>
      </c>
      <c r="C1449" s="526">
        <v>4405</v>
      </c>
      <c r="D1449" s="499"/>
    </row>
    <row r="1450" spans="1:4" ht="16" x14ac:dyDescent="0.2">
      <c r="A1450" s="497">
        <v>13.7</v>
      </c>
      <c r="B1450" s="498" t="s">
        <v>733</v>
      </c>
      <c r="C1450" s="526">
        <v>4413</v>
      </c>
      <c r="D1450" s="499"/>
    </row>
    <row r="1451" spans="1:4" ht="16" x14ac:dyDescent="0.2">
      <c r="A1451" s="497">
        <v>13.7</v>
      </c>
      <c r="B1451" s="498" t="s">
        <v>733</v>
      </c>
      <c r="C1451" s="526" t="s">
        <v>1014</v>
      </c>
      <c r="D1451" s="499" t="s">
        <v>1011</v>
      </c>
    </row>
    <row r="1452" spans="1:4" ht="16" x14ac:dyDescent="0.2">
      <c r="A1452" s="497">
        <v>13.7</v>
      </c>
      <c r="B1452" s="498" t="s">
        <v>733</v>
      </c>
      <c r="C1452" s="526">
        <v>442110</v>
      </c>
      <c r="D1452" s="499"/>
    </row>
    <row r="1453" spans="1:4" ht="16" x14ac:dyDescent="0.2">
      <c r="A1453" s="531">
        <v>13.7</v>
      </c>
      <c r="B1453" s="532" t="s">
        <v>733</v>
      </c>
      <c r="C1453" s="540">
        <v>442190</v>
      </c>
      <c r="D1453" s="573" t="s">
        <v>921</v>
      </c>
    </row>
    <row r="1454" spans="1:4" ht="16" x14ac:dyDescent="0.2">
      <c r="A1454" s="497">
        <v>13.7</v>
      </c>
      <c r="B1454" s="532" t="s">
        <v>732</v>
      </c>
      <c r="C1454" s="533">
        <v>4404</v>
      </c>
      <c r="D1454" s="499"/>
    </row>
    <row r="1455" spans="1:4" ht="16" x14ac:dyDescent="0.2">
      <c r="A1455" s="531">
        <v>13.7</v>
      </c>
      <c r="B1455" s="532" t="s">
        <v>732</v>
      </c>
      <c r="C1455" s="533">
        <v>4405</v>
      </c>
      <c r="D1455" s="499"/>
    </row>
    <row r="1456" spans="1:4" ht="16" x14ac:dyDescent="0.2">
      <c r="A1456" s="497">
        <v>13.7</v>
      </c>
      <c r="B1456" s="532" t="s">
        <v>732</v>
      </c>
      <c r="C1456" s="533">
        <v>4413</v>
      </c>
      <c r="D1456" s="499"/>
    </row>
    <row r="1457" spans="1:4" ht="16" x14ac:dyDescent="0.2">
      <c r="A1457" s="531">
        <v>13.7</v>
      </c>
      <c r="B1457" s="532" t="s">
        <v>732</v>
      </c>
      <c r="C1457" s="533">
        <v>4417</v>
      </c>
      <c r="D1457" s="499"/>
    </row>
    <row r="1458" spans="1:4" ht="16" x14ac:dyDescent="0.2">
      <c r="A1458" s="497">
        <v>13.7</v>
      </c>
      <c r="B1458" s="532" t="s">
        <v>732</v>
      </c>
      <c r="C1458" s="533">
        <v>442110</v>
      </c>
      <c r="D1458" s="499"/>
    </row>
    <row r="1459" spans="1:4" ht="16" x14ac:dyDescent="0.2">
      <c r="A1459" s="531">
        <v>13.7</v>
      </c>
      <c r="B1459" s="532" t="s">
        <v>732</v>
      </c>
      <c r="C1459" s="533">
        <v>442199</v>
      </c>
      <c r="D1459" s="499" t="s">
        <v>1011</v>
      </c>
    </row>
    <row r="1460" spans="1:4" ht="16" x14ac:dyDescent="0.2">
      <c r="A1460" s="590">
        <v>13.7</v>
      </c>
      <c r="B1460" s="576" t="s">
        <v>519</v>
      </c>
      <c r="C1460" s="574">
        <v>4404</v>
      </c>
      <c r="D1460" s="499"/>
    </row>
    <row r="1461" spans="1:4" ht="16" x14ac:dyDescent="0.2">
      <c r="A1461" s="531">
        <v>13.7</v>
      </c>
      <c r="B1461" s="532" t="s">
        <v>519</v>
      </c>
      <c r="C1461" s="533">
        <v>4405</v>
      </c>
      <c r="D1461" s="499"/>
    </row>
    <row r="1462" spans="1:4" ht="16" x14ac:dyDescent="0.2">
      <c r="A1462" s="497">
        <v>13.7</v>
      </c>
      <c r="B1462" s="532" t="s">
        <v>519</v>
      </c>
      <c r="C1462" s="533">
        <v>4413</v>
      </c>
      <c r="D1462" s="499"/>
    </row>
    <row r="1463" spans="1:4" ht="16" x14ac:dyDescent="0.2">
      <c r="A1463" s="531">
        <v>13.7</v>
      </c>
      <c r="B1463" s="532" t="s">
        <v>519</v>
      </c>
      <c r="C1463" s="533">
        <v>4417</v>
      </c>
      <c r="D1463" s="499"/>
    </row>
    <row r="1464" spans="1:4" ht="16" x14ac:dyDescent="0.2">
      <c r="A1464" s="497">
        <v>13.7</v>
      </c>
      <c r="B1464" s="532" t="s">
        <v>519</v>
      </c>
      <c r="C1464" s="533">
        <v>442110</v>
      </c>
      <c r="D1464" s="499"/>
    </row>
    <row r="1465" spans="1:4" ht="16" x14ac:dyDescent="0.2">
      <c r="A1465" s="497">
        <v>13.7</v>
      </c>
      <c r="B1465" s="532" t="s">
        <v>519</v>
      </c>
      <c r="C1465" s="533">
        <v>442120</v>
      </c>
      <c r="D1465" s="499"/>
    </row>
    <row r="1466" spans="1:4" ht="17" thickBot="1" x14ac:dyDescent="0.25">
      <c r="A1466" s="502">
        <v>13.7</v>
      </c>
      <c r="B1466" s="577" t="s">
        <v>519</v>
      </c>
      <c r="C1466" s="579">
        <v>442199</v>
      </c>
      <c r="D1466" s="499" t="s">
        <v>1011</v>
      </c>
    </row>
    <row r="1467" spans="1:4" ht="17" thickTop="1" x14ac:dyDescent="0.2">
      <c r="A1467" s="515">
        <v>14.1</v>
      </c>
      <c r="B1467" s="516" t="s">
        <v>916</v>
      </c>
      <c r="C1467" s="555">
        <v>4807</v>
      </c>
      <c r="D1467" s="572"/>
    </row>
    <row r="1468" spans="1:4" ht="16" x14ac:dyDescent="0.2">
      <c r="A1468" s="497">
        <v>14.1</v>
      </c>
      <c r="B1468" s="498" t="s">
        <v>918</v>
      </c>
      <c r="C1468" s="526" t="s">
        <v>1015</v>
      </c>
      <c r="D1468" s="572" t="s">
        <v>1011</v>
      </c>
    </row>
    <row r="1469" spans="1:4" ht="16" x14ac:dyDescent="0.2">
      <c r="A1469" s="531">
        <v>14.1</v>
      </c>
      <c r="B1469" s="532" t="s">
        <v>733</v>
      </c>
      <c r="C1469" s="533" t="s">
        <v>1015</v>
      </c>
      <c r="D1469" s="572"/>
    </row>
    <row r="1470" spans="1:4" ht="16" x14ac:dyDescent="0.2">
      <c r="A1470" s="531">
        <v>14.1</v>
      </c>
      <c r="B1470" s="532" t="s">
        <v>732</v>
      </c>
      <c r="C1470" s="533" t="s">
        <v>1015</v>
      </c>
      <c r="D1470" s="572" t="s">
        <v>1011</v>
      </c>
    </row>
    <row r="1471" spans="1:4" ht="17" thickBot="1" x14ac:dyDescent="0.25">
      <c r="A1471" s="531">
        <v>14.1</v>
      </c>
      <c r="B1471" s="532" t="s">
        <v>519</v>
      </c>
      <c r="C1471" s="533" t="s">
        <v>1015</v>
      </c>
      <c r="D1471" s="572"/>
    </row>
    <row r="1472" spans="1:4" ht="17" thickTop="1" x14ac:dyDescent="0.2">
      <c r="A1472" s="515">
        <v>14.2</v>
      </c>
      <c r="B1472" s="516" t="s">
        <v>916</v>
      </c>
      <c r="C1472" s="555">
        <v>481110</v>
      </c>
      <c r="D1472" s="572"/>
    </row>
    <row r="1473" spans="1:4" ht="16" x14ac:dyDescent="0.2">
      <c r="A1473" s="502">
        <v>14.2</v>
      </c>
      <c r="B1473" s="503" t="s">
        <v>916</v>
      </c>
      <c r="C1473" s="506">
        <v>481141</v>
      </c>
      <c r="D1473" s="572"/>
    </row>
    <row r="1474" spans="1:4" ht="16" x14ac:dyDescent="0.2">
      <c r="A1474" s="502">
        <v>14.2</v>
      </c>
      <c r="B1474" s="503" t="s">
        <v>916</v>
      </c>
      <c r="C1474" s="506">
        <v>481149</v>
      </c>
      <c r="D1474" s="572"/>
    </row>
    <row r="1475" spans="1:4" ht="16" x14ac:dyDescent="0.2">
      <c r="A1475" s="502">
        <v>14.2</v>
      </c>
      <c r="B1475" s="503" t="s">
        <v>916</v>
      </c>
      <c r="C1475" s="506">
        <v>481160</v>
      </c>
      <c r="D1475" s="572"/>
    </row>
    <row r="1476" spans="1:4" ht="16" x14ac:dyDescent="0.2">
      <c r="A1476" s="502">
        <v>14.2</v>
      </c>
      <c r="B1476" s="503" t="s">
        <v>916</v>
      </c>
      <c r="C1476" s="506">
        <v>481190</v>
      </c>
      <c r="D1476" s="572"/>
    </row>
    <row r="1477" spans="1:4" ht="16" x14ac:dyDescent="0.2">
      <c r="A1477" s="497">
        <v>14.2</v>
      </c>
      <c r="B1477" s="498" t="s">
        <v>918</v>
      </c>
      <c r="C1477" s="526">
        <v>481110</v>
      </c>
      <c r="D1477" s="572" t="s">
        <v>1011</v>
      </c>
    </row>
    <row r="1478" spans="1:4" ht="16" x14ac:dyDescent="0.2">
      <c r="A1478" s="581">
        <v>14.2</v>
      </c>
      <c r="B1478" s="582" t="s">
        <v>918</v>
      </c>
      <c r="C1478" s="583">
        <v>481141</v>
      </c>
      <c r="D1478" s="572" t="s">
        <v>1011</v>
      </c>
    </row>
    <row r="1479" spans="1:4" ht="16" x14ac:dyDescent="0.2">
      <c r="A1479" s="581">
        <v>14.2</v>
      </c>
      <c r="B1479" s="582" t="s">
        <v>918</v>
      </c>
      <c r="C1479" s="583">
        <v>481149</v>
      </c>
      <c r="D1479" s="572" t="s">
        <v>1011</v>
      </c>
    </row>
    <row r="1480" spans="1:4" ht="16" x14ac:dyDescent="0.2">
      <c r="A1480" s="581">
        <v>14.2</v>
      </c>
      <c r="B1480" s="582" t="s">
        <v>918</v>
      </c>
      <c r="C1480" s="583">
        <v>481160</v>
      </c>
      <c r="D1480" s="572" t="s">
        <v>1011</v>
      </c>
    </row>
    <row r="1481" spans="1:4" ht="16" x14ac:dyDescent="0.2">
      <c r="A1481" s="581">
        <v>14.2</v>
      </c>
      <c r="B1481" s="582" t="s">
        <v>918</v>
      </c>
      <c r="C1481" s="583">
        <v>481190</v>
      </c>
      <c r="D1481" s="572" t="s">
        <v>1011</v>
      </c>
    </row>
    <row r="1482" spans="1:4" ht="16" x14ac:dyDescent="0.2">
      <c r="A1482" s="581">
        <v>14.2</v>
      </c>
      <c r="B1482" s="582" t="s">
        <v>733</v>
      </c>
      <c r="C1482" s="583">
        <v>481110</v>
      </c>
      <c r="D1482" s="572" t="s">
        <v>1011</v>
      </c>
    </row>
    <row r="1483" spans="1:4" ht="16" x14ac:dyDescent="0.2">
      <c r="A1483" s="581">
        <v>14.2</v>
      </c>
      <c r="B1483" s="582" t="s">
        <v>733</v>
      </c>
      <c r="C1483" s="583">
        <v>481141</v>
      </c>
      <c r="D1483" s="572" t="s">
        <v>1011</v>
      </c>
    </row>
    <row r="1484" spans="1:4" ht="16" x14ac:dyDescent="0.2">
      <c r="A1484" s="581">
        <v>14.2</v>
      </c>
      <c r="B1484" s="582" t="s">
        <v>733</v>
      </c>
      <c r="C1484" s="583">
        <v>481149</v>
      </c>
      <c r="D1484" s="572" t="s">
        <v>1011</v>
      </c>
    </row>
    <row r="1485" spans="1:4" ht="16" x14ac:dyDescent="0.2">
      <c r="A1485" s="581">
        <v>14.2</v>
      </c>
      <c r="B1485" s="582" t="s">
        <v>733</v>
      </c>
      <c r="C1485" s="583">
        <v>481160</v>
      </c>
      <c r="D1485" s="572" t="s">
        <v>1011</v>
      </c>
    </row>
    <row r="1486" spans="1:4" ht="16" x14ac:dyDescent="0.2">
      <c r="A1486" s="581">
        <v>14.2</v>
      </c>
      <c r="B1486" s="582" t="s">
        <v>733</v>
      </c>
      <c r="C1486" s="583">
        <v>481190</v>
      </c>
      <c r="D1486" s="572"/>
    </row>
    <row r="1487" spans="1:4" ht="16" x14ac:dyDescent="0.2">
      <c r="A1487" s="581">
        <v>14.2</v>
      </c>
      <c r="B1487" s="582" t="s">
        <v>732</v>
      </c>
      <c r="C1487" s="583">
        <v>481110</v>
      </c>
      <c r="D1487" s="572"/>
    </row>
    <row r="1488" spans="1:4" ht="16" x14ac:dyDescent="0.2">
      <c r="A1488" s="581">
        <v>14.2</v>
      </c>
      <c r="B1488" s="582" t="s">
        <v>732</v>
      </c>
      <c r="C1488" s="583">
        <v>481141</v>
      </c>
      <c r="D1488" s="572"/>
    </row>
    <row r="1489" spans="1:4" ht="16" x14ac:dyDescent="0.2">
      <c r="A1489" s="581">
        <v>14.2</v>
      </c>
      <c r="B1489" s="582" t="s">
        <v>732</v>
      </c>
      <c r="C1489" s="583">
        <v>481149</v>
      </c>
      <c r="D1489" s="572"/>
    </row>
    <row r="1490" spans="1:4" ht="16" x14ac:dyDescent="0.2">
      <c r="A1490" s="581">
        <v>14.2</v>
      </c>
      <c r="B1490" s="582" t="s">
        <v>732</v>
      </c>
      <c r="C1490" s="583">
        <v>481160</v>
      </c>
      <c r="D1490" s="572"/>
    </row>
    <row r="1491" spans="1:4" ht="16" x14ac:dyDescent="0.2">
      <c r="A1491" s="581">
        <v>14.2</v>
      </c>
      <c r="B1491" s="582" t="s">
        <v>732</v>
      </c>
      <c r="C1491" s="583">
        <v>481190</v>
      </c>
      <c r="D1491" s="572" t="s">
        <v>1011</v>
      </c>
    </row>
    <row r="1492" spans="1:4" ht="16" x14ac:dyDescent="0.2">
      <c r="A1492" s="581">
        <v>14.2</v>
      </c>
      <c r="B1492" s="582" t="s">
        <v>519</v>
      </c>
      <c r="C1492" s="583">
        <v>481110</v>
      </c>
      <c r="D1492" s="572"/>
    </row>
    <row r="1493" spans="1:4" ht="16" x14ac:dyDescent="0.2">
      <c r="A1493" s="581">
        <v>14.2</v>
      </c>
      <c r="B1493" s="582" t="s">
        <v>519</v>
      </c>
      <c r="C1493" s="583">
        <v>481141</v>
      </c>
      <c r="D1493" s="572"/>
    </row>
    <row r="1494" spans="1:4" ht="16" x14ac:dyDescent="0.2">
      <c r="A1494" s="581">
        <v>14.2</v>
      </c>
      <c r="B1494" s="582" t="s">
        <v>519</v>
      </c>
      <c r="C1494" s="583">
        <v>481149</v>
      </c>
      <c r="D1494" s="572"/>
    </row>
    <row r="1495" spans="1:4" ht="16" x14ac:dyDescent="0.2">
      <c r="A1495" s="581">
        <v>14.2</v>
      </c>
      <c r="B1495" s="582" t="s">
        <v>519</v>
      </c>
      <c r="C1495" s="583">
        <v>481160</v>
      </c>
      <c r="D1495" s="572"/>
    </row>
    <row r="1496" spans="1:4" ht="17" thickBot="1" x14ac:dyDescent="0.25">
      <c r="A1496" s="589">
        <v>14.2</v>
      </c>
      <c r="B1496" s="584" t="s">
        <v>519</v>
      </c>
      <c r="C1496" s="585">
        <v>481190</v>
      </c>
      <c r="D1496" s="572"/>
    </row>
    <row r="1497" spans="1:4" ht="17" thickTop="1" x14ac:dyDescent="0.2">
      <c r="A1497" s="586">
        <v>14.3</v>
      </c>
      <c r="B1497" s="587" t="s">
        <v>916</v>
      </c>
      <c r="C1497" s="588">
        <v>4818</v>
      </c>
      <c r="D1497" s="572"/>
    </row>
    <row r="1498" spans="1:4" ht="16" x14ac:dyDescent="0.2">
      <c r="A1498" s="581">
        <v>14.3</v>
      </c>
      <c r="B1498" s="563" t="s">
        <v>918</v>
      </c>
      <c r="C1498" s="564">
        <v>4818</v>
      </c>
      <c r="D1498" s="572"/>
    </row>
    <row r="1499" spans="1:4" ht="16" x14ac:dyDescent="0.2">
      <c r="A1499" s="581">
        <v>14.3</v>
      </c>
      <c r="B1499" s="582" t="s">
        <v>733</v>
      </c>
      <c r="C1499" s="583">
        <v>4818</v>
      </c>
      <c r="D1499" s="572"/>
    </row>
    <row r="1500" spans="1:4" ht="16" x14ac:dyDescent="0.2">
      <c r="A1500" s="581">
        <v>14.3</v>
      </c>
      <c r="B1500" s="582" t="s">
        <v>732</v>
      </c>
      <c r="C1500" s="583">
        <v>4818</v>
      </c>
      <c r="D1500" s="572"/>
    </row>
    <row r="1501" spans="1:4" ht="17" thickBot="1" x14ac:dyDescent="0.25">
      <c r="A1501" s="589">
        <v>14.3</v>
      </c>
      <c r="B1501" s="584" t="s">
        <v>519</v>
      </c>
      <c r="C1501" s="585">
        <v>4818</v>
      </c>
      <c r="D1501" s="572"/>
    </row>
    <row r="1502" spans="1:4" ht="17" thickTop="1" x14ac:dyDescent="0.2">
      <c r="A1502" s="586">
        <v>14.4</v>
      </c>
      <c r="B1502" s="587" t="s">
        <v>916</v>
      </c>
      <c r="C1502" s="588">
        <v>4819</v>
      </c>
      <c r="D1502" s="572"/>
    </row>
    <row r="1503" spans="1:4" ht="16" x14ac:dyDescent="0.2">
      <c r="A1503" s="559">
        <v>14.4</v>
      </c>
      <c r="B1503" s="560" t="s">
        <v>918</v>
      </c>
      <c r="C1503" s="561">
        <v>4819</v>
      </c>
      <c r="D1503" s="572"/>
    </row>
    <row r="1504" spans="1:4" ht="16" x14ac:dyDescent="0.2">
      <c r="A1504" s="581">
        <v>14.4</v>
      </c>
      <c r="B1504" s="582" t="s">
        <v>733</v>
      </c>
      <c r="C1504" s="583">
        <v>4819</v>
      </c>
      <c r="D1504" s="572"/>
    </row>
    <row r="1505" spans="1:4" ht="16" x14ac:dyDescent="0.2">
      <c r="A1505" s="581">
        <v>14.4</v>
      </c>
      <c r="B1505" s="582" t="s">
        <v>732</v>
      </c>
      <c r="C1505" s="583">
        <v>4819</v>
      </c>
      <c r="D1505" s="572"/>
    </row>
    <row r="1506" spans="1:4" ht="17" thickBot="1" x14ac:dyDescent="0.25">
      <c r="A1506" s="589">
        <v>14.4</v>
      </c>
      <c r="B1506" s="584" t="s">
        <v>519</v>
      </c>
      <c r="C1506" s="585">
        <v>4819</v>
      </c>
      <c r="D1506" s="572"/>
    </row>
    <row r="1507" spans="1:4" ht="17" thickTop="1" x14ac:dyDescent="0.2">
      <c r="A1507" s="586">
        <v>14.5</v>
      </c>
      <c r="B1507" s="587" t="s">
        <v>916</v>
      </c>
      <c r="C1507" s="588">
        <v>4814</v>
      </c>
      <c r="D1507" s="572"/>
    </row>
    <row r="1508" spans="1:4" ht="16" x14ac:dyDescent="0.2">
      <c r="A1508" s="581">
        <v>14.5</v>
      </c>
      <c r="B1508" s="582" t="s">
        <v>916</v>
      </c>
      <c r="C1508" s="583">
        <v>4816</v>
      </c>
      <c r="D1508" s="572"/>
    </row>
    <row r="1509" spans="1:4" ht="16" x14ac:dyDescent="0.2">
      <c r="A1509" s="581">
        <v>14.5</v>
      </c>
      <c r="B1509" s="582" t="s">
        <v>916</v>
      </c>
      <c r="C1509" s="583">
        <v>4817</v>
      </c>
      <c r="D1509" s="572"/>
    </row>
    <row r="1510" spans="1:4" ht="16" x14ac:dyDescent="0.2">
      <c r="A1510" s="581">
        <v>14.5</v>
      </c>
      <c r="B1510" s="582" t="s">
        <v>916</v>
      </c>
      <c r="C1510" s="583">
        <v>4820</v>
      </c>
      <c r="D1510" s="572"/>
    </row>
    <row r="1511" spans="1:4" ht="16" x14ac:dyDescent="0.2">
      <c r="A1511" s="581">
        <v>14.5</v>
      </c>
      <c r="B1511" s="582" t="s">
        <v>916</v>
      </c>
      <c r="C1511" s="583">
        <v>4821</v>
      </c>
      <c r="D1511" s="572"/>
    </row>
    <row r="1512" spans="1:4" ht="16" x14ac:dyDescent="0.2">
      <c r="A1512" s="581">
        <v>14.5</v>
      </c>
      <c r="B1512" s="582" t="s">
        <v>916</v>
      </c>
      <c r="C1512" s="583">
        <v>4822</v>
      </c>
      <c r="D1512" s="572"/>
    </row>
    <row r="1513" spans="1:4" ht="16" x14ac:dyDescent="0.2">
      <c r="A1513" s="581">
        <v>14.5</v>
      </c>
      <c r="B1513" s="582" t="s">
        <v>916</v>
      </c>
      <c r="C1513" s="583">
        <v>4823</v>
      </c>
      <c r="D1513" s="572"/>
    </row>
    <row r="1514" spans="1:4" ht="16" x14ac:dyDescent="0.2">
      <c r="A1514" s="590">
        <v>14.5</v>
      </c>
      <c r="B1514" s="576" t="s">
        <v>918</v>
      </c>
      <c r="C1514" s="574">
        <v>4814</v>
      </c>
      <c r="D1514" s="572"/>
    </row>
    <row r="1515" spans="1:4" ht="16" x14ac:dyDescent="0.2">
      <c r="A1515" s="590">
        <v>14.5</v>
      </c>
      <c r="B1515" s="576" t="s">
        <v>918</v>
      </c>
      <c r="C1515" s="574">
        <v>4816</v>
      </c>
      <c r="D1515" s="572"/>
    </row>
    <row r="1516" spans="1:4" ht="16" x14ac:dyDescent="0.2">
      <c r="A1516" s="590">
        <v>14.5</v>
      </c>
      <c r="B1516" s="576" t="s">
        <v>918</v>
      </c>
      <c r="C1516" s="574">
        <v>4817</v>
      </c>
      <c r="D1516" s="572"/>
    </row>
    <row r="1517" spans="1:4" ht="16" x14ac:dyDescent="0.2">
      <c r="A1517" s="590">
        <v>14.5</v>
      </c>
      <c r="B1517" s="576" t="s">
        <v>918</v>
      </c>
      <c r="C1517" s="574">
        <v>4820</v>
      </c>
      <c r="D1517" s="572" t="s">
        <v>1011</v>
      </c>
    </row>
    <row r="1518" spans="1:4" ht="16" x14ac:dyDescent="0.2">
      <c r="A1518" s="590">
        <v>14.5</v>
      </c>
      <c r="B1518" s="576" t="s">
        <v>918</v>
      </c>
      <c r="C1518" s="574">
        <v>4821</v>
      </c>
      <c r="D1518" s="572"/>
    </row>
    <row r="1519" spans="1:4" ht="16" x14ac:dyDescent="0.2">
      <c r="A1519" s="590">
        <v>14.5</v>
      </c>
      <c r="B1519" s="576" t="s">
        <v>918</v>
      </c>
      <c r="C1519" s="574">
        <v>4822</v>
      </c>
      <c r="D1519" s="572"/>
    </row>
    <row r="1520" spans="1:4" ht="16" x14ac:dyDescent="0.2">
      <c r="A1520" s="590">
        <v>14.5</v>
      </c>
      <c r="B1520" s="576" t="s">
        <v>918</v>
      </c>
      <c r="C1520" s="574">
        <v>4823</v>
      </c>
      <c r="D1520" s="572"/>
    </row>
    <row r="1521" spans="1:4" ht="16" x14ac:dyDescent="0.2">
      <c r="A1521" s="590">
        <v>14.5</v>
      </c>
      <c r="B1521" s="576" t="s">
        <v>733</v>
      </c>
      <c r="C1521" s="574">
        <v>4814</v>
      </c>
      <c r="D1521" s="572" t="s">
        <v>1011</v>
      </c>
    </row>
    <row r="1522" spans="1:4" ht="16" x14ac:dyDescent="0.2">
      <c r="A1522" s="590">
        <v>14.5</v>
      </c>
      <c r="B1522" s="576" t="s">
        <v>733</v>
      </c>
      <c r="C1522" s="574">
        <v>4816</v>
      </c>
      <c r="D1522" s="572"/>
    </row>
    <row r="1523" spans="1:4" ht="16" x14ac:dyDescent="0.2">
      <c r="A1523" s="590">
        <v>14.5</v>
      </c>
      <c r="B1523" s="576" t="s">
        <v>733</v>
      </c>
      <c r="C1523" s="574">
        <v>4817</v>
      </c>
      <c r="D1523" s="572"/>
    </row>
    <row r="1524" spans="1:4" ht="16" x14ac:dyDescent="0.2">
      <c r="A1524" s="590">
        <v>14.5</v>
      </c>
      <c r="B1524" s="576" t="s">
        <v>733</v>
      </c>
      <c r="C1524" s="574">
        <v>4820</v>
      </c>
      <c r="D1524" s="572"/>
    </row>
    <row r="1525" spans="1:4" ht="16" x14ac:dyDescent="0.2">
      <c r="A1525" s="590">
        <v>14.5</v>
      </c>
      <c r="B1525" s="576" t="s">
        <v>733</v>
      </c>
      <c r="C1525" s="574">
        <v>4821</v>
      </c>
      <c r="D1525" s="572"/>
    </row>
    <row r="1526" spans="1:4" ht="16" x14ac:dyDescent="0.2">
      <c r="A1526" s="590">
        <v>14.5</v>
      </c>
      <c r="B1526" s="576" t="s">
        <v>733</v>
      </c>
      <c r="C1526" s="574">
        <v>4822</v>
      </c>
      <c r="D1526" s="572"/>
    </row>
    <row r="1527" spans="1:4" ht="16" x14ac:dyDescent="0.2">
      <c r="A1527" s="590">
        <v>14.5</v>
      </c>
      <c r="B1527" s="576" t="s">
        <v>733</v>
      </c>
      <c r="C1527" s="574">
        <v>4823</v>
      </c>
      <c r="D1527" s="572"/>
    </row>
    <row r="1528" spans="1:4" ht="16" x14ac:dyDescent="0.2">
      <c r="A1528" s="590">
        <v>14.5</v>
      </c>
      <c r="B1528" s="576" t="s">
        <v>732</v>
      </c>
      <c r="C1528" s="574">
        <v>4814</v>
      </c>
      <c r="D1528" s="572"/>
    </row>
    <row r="1529" spans="1:4" ht="16" x14ac:dyDescent="0.2">
      <c r="A1529" s="590">
        <v>14.5</v>
      </c>
      <c r="B1529" s="576" t="s">
        <v>732</v>
      </c>
      <c r="C1529" s="574">
        <v>4816</v>
      </c>
      <c r="D1529" s="572"/>
    </row>
    <row r="1530" spans="1:4" ht="16" x14ac:dyDescent="0.2">
      <c r="A1530" s="590">
        <v>14.5</v>
      </c>
      <c r="B1530" s="576" t="s">
        <v>732</v>
      </c>
      <c r="C1530" s="574">
        <v>4817</v>
      </c>
      <c r="D1530" s="572"/>
    </row>
    <row r="1531" spans="1:4" ht="16" x14ac:dyDescent="0.2">
      <c r="A1531" s="590">
        <v>14.5</v>
      </c>
      <c r="B1531" s="576" t="s">
        <v>732</v>
      </c>
      <c r="C1531" s="574">
        <v>4820</v>
      </c>
      <c r="D1531" s="572"/>
    </row>
    <row r="1532" spans="1:4" ht="16" x14ac:dyDescent="0.2">
      <c r="A1532" s="590">
        <v>14.5</v>
      </c>
      <c r="B1532" s="576" t="s">
        <v>732</v>
      </c>
      <c r="C1532" s="574">
        <v>4821</v>
      </c>
      <c r="D1532" s="572"/>
    </row>
    <row r="1533" spans="1:4" ht="16" x14ac:dyDescent="0.2">
      <c r="A1533" s="590">
        <v>14.5</v>
      </c>
      <c r="B1533" s="576" t="s">
        <v>732</v>
      </c>
      <c r="C1533" s="574">
        <v>4822</v>
      </c>
      <c r="D1533" s="572"/>
    </row>
    <row r="1534" spans="1:4" ht="16" x14ac:dyDescent="0.2">
      <c r="A1534" s="590">
        <v>14.5</v>
      </c>
      <c r="B1534" s="576" t="s">
        <v>732</v>
      </c>
      <c r="C1534" s="574">
        <v>4823</v>
      </c>
      <c r="D1534" s="572"/>
    </row>
    <row r="1535" spans="1:4" ht="16" x14ac:dyDescent="0.2">
      <c r="A1535" s="590">
        <v>14.5</v>
      </c>
      <c r="B1535" s="576" t="s">
        <v>519</v>
      </c>
      <c r="C1535" s="574">
        <v>4814</v>
      </c>
      <c r="D1535" s="572"/>
    </row>
    <row r="1536" spans="1:4" ht="16" x14ac:dyDescent="0.2">
      <c r="A1536" s="590">
        <v>14.5</v>
      </c>
      <c r="B1536" s="576" t="s">
        <v>519</v>
      </c>
      <c r="C1536" s="574">
        <v>4816</v>
      </c>
      <c r="D1536" s="572"/>
    </row>
    <row r="1537" spans="1:4" ht="16" x14ac:dyDescent="0.2">
      <c r="A1537" s="590">
        <v>14.5</v>
      </c>
      <c r="B1537" s="576" t="s">
        <v>519</v>
      </c>
      <c r="C1537" s="574">
        <v>4817</v>
      </c>
      <c r="D1537" s="572"/>
    </row>
    <row r="1538" spans="1:4" ht="16" x14ac:dyDescent="0.2">
      <c r="A1538" s="590">
        <v>14.5</v>
      </c>
      <c r="B1538" s="576" t="s">
        <v>519</v>
      </c>
      <c r="C1538" s="574">
        <v>4820</v>
      </c>
      <c r="D1538" s="572"/>
    </row>
    <row r="1539" spans="1:4" ht="16" x14ac:dyDescent="0.2">
      <c r="A1539" s="590">
        <v>14.5</v>
      </c>
      <c r="B1539" s="576" t="s">
        <v>519</v>
      </c>
      <c r="C1539" s="574">
        <v>4821</v>
      </c>
      <c r="D1539" s="572"/>
    </row>
    <row r="1540" spans="1:4" ht="16" x14ac:dyDescent="0.2">
      <c r="A1540" s="590">
        <v>14.5</v>
      </c>
      <c r="B1540" s="576" t="s">
        <v>519</v>
      </c>
      <c r="C1540" s="574">
        <v>4822</v>
      </c>
      <c r="D1540" s="572"/>
    </row>
    <row r="1541" spans="1:4" ht="17" thickBot="1" x14ac:dyDescent="0.25">
      <c r="A1541" s="589">
        <v>14.5</v>
      </c>
      <c r="B1541" s="584" t="s">
        <v>519</v>
      </c>
      <c r="C1541" s="585">
        <v>4823</v>
      </c>
      <c r="D1541" s="572"/>
    </row>
    <row r="1542" spans="1:4" ht="17" thickTop="1" x14ac:dyDescent="0.2">
      <c r="A1542" s="581" t="s">
        <v>503</v>
      </c>
      <c r="B1542" s="582" t="s">
        <v>916</v>
      </c>
      <c r="C1542" s="591">
        <v>482390</v>
      </c>
      <c r="D1542" s="573" t="s">
        <v>921</v>
      </c>
    </row>
    <row r="1543" spans="1:4" ht="16" x14ac:dyDescent="0.2">
      <c r="A1543" s="592" t="s">
        <v>503</v>
      </c>
      <c r="B1543" s="576" t="s">
        <v>918</v>
      </c>
      <c r="C1543" s="575" t="s">
        <v>1016</v>
      </c>
      <c r="D1543" s="573" t="s">
        <v>921</v>
      </c>
    </row>
    <row r="1544" spans="1:4" ht="16" x14ac:dyDescent="0.2">
      <c r="A1544" s="593" t="s">
        <v>503</v>
      </c>
      <c r="B1544" s="577" t="s">
        <v>733</v>
      </c>
      <c r="C1544" s="578" t="s">
        <v>1016</v>
      </c>
      <c r="D1544" s="573" t="s">
        <v>921</v>
      </c>
    </row>
    <row r="1545" spans="1:4" ht="16" x14ac:dyDescent="0.2">
      <c r="A1545" s="593" t="s">
        <v>503</v>
      </c>
      <c r="B1545" s="577" t="s">
        <v>732</v>
      </c>
      <c r="C1545" s="578" t="s">
        <v>1016</v>
      </c>
      <c r="D1545" s="573" t="s">
        <v>932</v>
      </c>
    </row>
    <row r="1546" spans="1:4" ht="17" thickBot="1" x14ac:dyDescent="0.25">
      <c r="A1546" s="594" t="s">
        <v>503</v>
      </c>
      <c r="B1546" s="565" t="s">
        <v>519</v>
      </c>
      <c r="C1546" s="580" t="s">
        <v>1016</v>
      </c>
      <c r="D1546" s="573" t="s">
        <v>932</v>
      </c>
    </row>
    <row r="1547" spans="1:4" ht="17" thickTop="1" x14ac:dyDescent="0.2">
      <c r="A1547" s="586" t="s">
        <v>505</v>
      </c>
      <c r="B1547" s="587" t="s">
        <v>916</v>
      </c>
      <c r="C1547" s="588">
        <v>482370</v>
      </c>
      <c r="D1547" s="572"/>
    </row>
    <row r="1548" spans="1:4" ht="16" x14ac:dyDescent="0.2">
      <c r="A1548" s="592" t="s">
        <v>505</v>
      </c>
      <c r="B1548" s="576" t="s">
        <v>918</v>
      </c>
      <c r="C1548" s="574" t="s">
        <v>1017</v>
      </c>
      <c r="D1548" s="572" t="s">
        <v>1011</v>
      </c>
    </row>
    <row r="1549" spans="1:4" ht="16" x14ac:dyDescent="0.2">
      <c r="A1549" s="593" t="s">
        <v>505</v>
      </c>
      <c r="B1549" s="577" t="s">
        <v>733</v>
      </c>
      <c r="C1549" s="579" t="s">
        <v>1017</v>
      </c>
      <c r="D1549" s="572"/>
    </row>
    <row r="1550" spans="1:4" ht="16" x14ac:dyDescent="0.2">
      <c r="A1550" s="593" t="s">
        <v>505</v>
      </c>
      <c r="B1550" s="577" t="s">
        <v>732</v>
      </c>
      <c r="C1550" s="579" t="s">
        <v>1017</v>
      </c>
      <c r="D1550" s="572" t="s">
        <v>1011</v>
      </c>
    </row>
    <row r="1551" spans="1:4" ht="17" thickBot="1" x14ac:dyDescent="0.25">
      <c r="A1551" s="594" t="s">
        <v>505</v>
      </c>
      <c r="B1551" s="565" t="s">
        <v>519</v>
      </c>
      <c r="C1551" s="566" t="s">
        <v>1017</v>
      </c>
      <c r="D1551" s="572" t="s">
        <v>1011</v>
      </c>
    </row>
    <row r="1552" spans="1:4" ht="17" thickTop="1" x14ac:dyDescent="0.2">
      <c r="A1552" s="586" t="s">
        <v>507</v>
      </c>
      <c r="B1552" s="587" t="s">
        <v>916</v>
      </c>
      <c r="C1552" s="588" t="s">
        <v>1018</v>
      </c>
      <c r="D1552" s="572"/>
    </row>
    <row r="1553" spans="1:4" ht="16" x14ac:dyDescent="0.2">
      <c r="A1553" s="592" t="s">
        <v>507</v>
      </c>
      <c r="B1553" s="576" t="s">
        <v>918</v>
      </c>
      <c r="C1553" s="574" t="s">
        <v>1018</v>
      </c>
      <c r="D1553" s="572" t="s">
        <v>1011</v>
      </c>
    </row>
    <row r="1554" spans="1:4" ht="16" x14ac:dyDescent="0.2">
      <c r="A1554" s="593" t="s">
        <v>507</v>
      </c>
      <c r="B1554" s="577" t="s">
        <v>733</v>
      </c>
      <c r="C1554" s="579" t="s">
        <v>1018</v>
      </c>
      <c r="D1554" s="595"/>
    </row>
    <row r="1555" spans="1:4" ht="16" x14ac:dyDescent="0.2">
      <c r="A1555" s="593" t="s">
        <v>507</v>
      </c>
      <c r="B1555" s="577" t="s">
        <v>732</v>
      </c>
      <c r="C1555" s="579" t="s">
        <v>1018</v>
      </c>
      <c r="D1555" s="595" t="s">
        <v>1011</v>
      </c>
    </row>
    <row r="1556" spans="1:4" ht="17" thickBot="1" x14ac:dyDescent="0.25">
      <c r="A1556" s="594" t="s">
        <v>507</v>
      </c>
      <c r="B1556" s="565" t="s">
        <v>519</v>
      </c>
      <c r="C1556" s="566" t="s">
        <v>1018</v>
      </c>
      <c r="D1556" s="596" t="s">
        <v>1011</v>
      </c>
    </row>
    <row r="1557" spans="1:4" ht="16" thickTop="1" x14ac:dyDescent="0.15"/>
  </sheetData>
  <sheetProtection formatCells="0" formatColumns="0" formatRows="0" insertColumns="0" insertRows="0" insertHyperlinks="0" deleteColumns="0" deleteRows="0" selectLockedCells="1" sort="0" autoFilter="0" pivotTables="0" selectUnlockedCells="1"/>
  <autoFilter ref="A1:D1556" xr:uid="{00000000-0009-0000-0000-00001A000000}"/>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14EDC-4E86-4CF6-889F-7A8A6EB0E8F5}">
  <dimension ref="A1:C138"/>
  <sheetViews>
    <sheetView zoomScale="160" zoomScaleNormal="160" workbookViewId="0">
      <pane ySplit="1" topLeftCell="A130" activePane="bottomLeft" state="frozen"/>
      <selection pane="bottomLeft" activeCell="A18" sqref="A18"/>
    </sheetView>
  </sheetViews>
  <sheetFormatPr baseColWidth="10" defaultColWidth="8.83203125" defaultRowHeight="13" x14ac:dyDescent="0.15"/>
  <cols>
    <col min="1" max="1" width="29.6640625" customWidth="1"/>
    <col min="2" max="2" width="31.1640625" hidden="1" customWidth="1"/>
    <col min="3" max="3" width="31.5" hidden="1" customWidth="1"/>
  </cols>
  <sheetData>
    <row r="1" spans="1:3" ht="15" x14ac:dyDescent="0.2">
      <c r="A1" s="1148" t="s">
        <v>1019</v>
      </c>
      <c r="B1" s="1148" t="s">
        <v>1020</v>
      </c>
      <c r="C1" s="1148" t="s">
        <v>1021</v>
      </c>
    </row>
    <row r="2" spans="1:3" ht="16" x14ac:dyDescent="0.2">
      <c r="A2" s="1147" t="s">
        <v>1022</v>
      </c>
      <c r="B2" s="1149" t="s">
        <v>1023</v>
      </c>
      <c r="C2" s="1149" t="s">
        <v>1024</v>
      </c>
    </row>
    <row r="3" spans="1:3" ht="16" x14ac:dyDescent="0.2">
      <c r="A3" s="1147" t="s">
        <v>1025</v>
      </c>
      <c r="B3" s="1149" t="s">
        <v>1025</v>
      </c>
      <c r="C3" s="1149" t="s">
        <v>1025</v>
      </c>
    </row>
    <row r="4" spans="1:3" ht="16" x14ac:dyDescent="0.2">
      <c r="A4" s="1147" t="s">
        <v>1026</v>
      </c>
      <c r="B4" s="1149" t="s">
        <v>1027</v>
      </c>
      <c r="C4" s="1149" t="s">
        <v>1028</v>
      </c>
    </row>
    <row r="5" spans="1:3" ht="16" x14ac:dyDescent="0.2">
      <c r="A5" s="1147" t="s">
        <v>1029</v>
      </c>
      <c r="B5" s="1149" t="s">
        <v>1030</v>
      </c>
      <c r="C5" s="1149" t="s">
        <v>1031</v>
      </c>
    </row>
    <row r="6" spans="1:3" ht="16" x14ac:dyDescent="0.2">
      <c r="A6" s="1147" t="s">
        <v>1032</v>
      </c>
      <c r="B6" s="1149" t="s">
        <v>1032</v>
      </c>
      <c r="C6" s="1149" t="s">
        <v>1032</v>
      </c>
    </row>
    <row r="7" spans="1:3" ht="16" x14ac:dyDescent="0.2">
      <c r="A7" s="1147" t="s">
        <v>1033</v>
      </c>
      <c r="B7" s="1149" t="s">
        <v>1033</v>
      </c>
      <c r="C7" s="1149" t="s">
        <v>1033</v>
      </c>
    </row>
    <row r="8" spans="1:3" ht="16" x14ac:dyDescent="0.2">
      <c r="A8" s="1147" t="s">
        <v>1034</v>
      </c>
      <c r="B8" s="1149" t="s">
        <v>1035</v>
      </c>
      <c r="C8" s="1149" t="s">
        <v>1034</v>
      </c>
    </row>
    <row r="9" spans="1:3" ht="16" x14ac:dyDescent="0.2">
      <c r="A9" s="1147" t="s">
        <v>1036</v>
      </c>
      <c r="B9" s="1149" t="s">
        <v>1036</v>
      </c>
      <c r="C9" s="1149" t="s">
        <v>1037</v>
      </c>
    </row>
    <row r="10" spans="1:3" ht="16" x14ac:dyDescent="0.2">
      <c r="A10" s="1147" t="s">
        <v>1038</v>
      </c>
      <c r="B10" s="1149" t="s">
        <v>1039</v>
      </c>
      <c r="C10" s="1149" t="s">
        <v>1038</v>
      </c>
    </row>
    <row r="11" spans="1:3" ht="16" x14ac:dyDescent="0.2">
      <c r="A11" s="1147" t="s">
        <v>1040</v>
      </c>
      <c r="B11" s="1149" t="s">
        <v>1041</v>
      </c>
      <c r="C11" s="1149" t="s">
        <v>1042</v>
      </c>
    </row>
    <row r="12" spans="1:3" ht="16" x14ac:dyDescent="0.2">
      <c r="A12" s="1147" t="s">
        <v>1043</v>
      </c>
      <c r="B12" s="1149" t="s">
        <v>1044</v>
      </c>
      <c r="C12" s="1149" t="s">
        <v>1045</v>
      </c>
    </row>
    <row r="13" spans="1:3" ht="16" x14ac:dyDescent="0.2">
      <c r="A13" s="1147" t="s">
        <v>1046</v>
      </c>
      <c r="B13" s="1149" t="s">
        <v>1046</v>
      </c>
      <c r="C13" s="1149" t="s">
        <v>1046</v>
      </c>
    </row>
    <row r="14" spans="1:3" ht="16" x14ac:dyDescent="0.2">
      <c r="A14" s="1147" t="s">
        <v>1047</v>
      </c>
      <c r="B14" s="1149" t="s">
        <v>1048</v>
      </c>
      <c r="C14" s="1149" t="s">
        <v>1049</v>
      </c>
    </row>
    <row r="15" spans="1:3" ht="15" customHeight="1" x14ac:dyDescent="0.2">
      <c r="A15" s="1147" t="s">
        <v>1050</v>
      </c>
      <c r="B15" s="1149" t="s">
        <v>1051</v>
      </c>
      <c r="C15" s="1149" t="s">
        <v>1052</v>
      </c>
    </row>
    <row r="16" spans="1:3" ht="16" x14ac:dyDescent="0.2">
      <c r="A16" s="1147" t="s">
        <v>1053</v>
      </c>
      <c r="B16" s="1149" t="s">
        <v>1054</v>
      </c>
      <c r="C16" s="1149" t="s">
        <v>1055</v>
      </c>
    </row>
    <row r="17" spans="1:3" ht="16" x14ac:dyDescent="0.2">
      <c r="A17" s="1147" t="s">
        <v>1056</v>
      </c>
      <c r="B17" s="1149" t="s">
        <v>1057</v>
      </c>
      <c r="C17" s="1149" t="s">
        <v>1056</v>
      </c>
    </row>
    <row r="18" spans="1:3" ht="16" x14ac:dyDescent="0.2">
      <c r="A18" s="1147" t="s">
        <v>1058</v>
      </c>
      <c r="B18" s="1149" t="s">
        <v>1058</v>
      </c>
      <c r="C18" s="1149" t="s">
        <v>1058</v>
      </c>
    </row>
    <row r="19" spans="1:3" ht="16" x14ac:dyDescent="0.2">
      <c r="A19" s="1147" t="s">
        <v>1059</v>
      </c>
      <c r="B19" s="1149" t="s">
        <v>1059</v>
      </c>
      <c r="C19" s="1149" t="s">
        <v>1059</v>
      </c>
    </row>
    <row r="20" spans="1:3" ht="16" x14ac:dyDescent="0.2">
      <c r="A20" s="1147" t="s">
        <v>1060</v>
      </c>
      <c r="B20" s="1149" t="s">
        <v>1060</v>
      </c>
      <c r="C20" s="1149" t="s">
        <v>1060</v>
      </c>
    </row>
    <row r="21" spans="1:3" ht="16" x14ac:dyDescent="0.2">
      <c r="A21" s="1147" t="s">
        <v>1061</v>
      </c>
      <c r="B21" s="1149" t="s">
        <v>1062</v>
      </c>
      <c r="C21" s="1149" t="s">
        <v>1063</v>
      </c>
    </row>
    <row r="22" spans="1:3" ht="16" x14ac:dyDescent="0.2">
      <c r="A22" s="1147" t="s">
        <v>1064</v>
      </c>
      <c r="B22" s="1149" t="s">
        <v>1065</v>
      </c>
      <c r="C22" s="1149" t="s">
        <v>1066</v>
      </c>
    </row>
    <row r="23" spans="1:3" ht="16" x14ac:dyDescent="0.2">
      <c r="A23" s="1147" t="s">
        <v>1067</v>
      </c>
      <c r="B23" s="1149" t="s">
        <v>1068</v>
      </c>
      <c r="C23" s="1149" t="s">
        <v>1069</v>
      </c>
    </row>
    <row r="24" spans="1:3" ht="16" x14ac:dyDescent="0.2">
      <c r="A24" s="1147" t="s">
        <v>1070</v>
      </c>
      <c r="B24" s="1149" t="s">
        <v>1071</v>
      </c>
      <c r="C24" s="1149" t="s">
        <v>1072</v>
      </c>
    </row>
    <row r="25" spans="1:3" ht="16" x14ac:dyDescent="0.2">
      <c r="A25" s="1147" t="s">
        <v>1073</v>
      </c>
      <c r="B25" s="1149" t="s">
        <v>1074</v>
      </c>
      <c r="C25" s="1149" t="s">
        <v>1073</v>
      </c>
    </row>
    <row r="26" spans="1:3" ht="16" x14ac:dyDescent="0.2">
      <c r="A26" s="1147" t="s">
        <v>1075</v>
      </c>
      <c r="B26" s="1149" t="s">
        <v>1076</v>
      </c>
      <c r="C26" s="1149" t="s">
        <v>1077</v>
      </c>
    </row>
    <row r="27" spans="1:3" ht="16" x14ac:dyDescent="0.2">
      <c r="A27" s="1147" t="s">
        <v>1078</v>
      </c>
      <c r="B27" s="1149" t="s">
        <v>1079</v>
      </c>
      <c r="C27" s="1149" t="s">
        <v>1080</v>
      </c>
    </row>
    <row r="28" spans="1:3" ht="16" x14ac:dyDescent="0.2">
      <c r="A28" s="1147" t="s">
        <v>1081</v>
      </c>
      <c r="B28" s="1149" t="s">
        <v>1082</v>
      </c>
      <c r="C28" s="1149" t="s">
        <v>1083</v>
      </c>
    </row>
    <row r="29" spans="1:3" ht="16" x14ac:dyDescent="0.2">
      <c r="A29" s="1147" t="s">
        <v>1084</v>
      </c>
      <c r="B29" s="1149" t="s">
        <v>1085</v>
      </c>
      <c r="C29" s="1149" t="s">
        <v>1086</v>
      </c>
    </row>
    <row r="30" spans="1:3" ht="16" x14ac:dyDescent="0.2">
      <c r="A30" s="1147" t="s">
        <v>1087</v>
      </c>
      <c r="B30" s="1149" t="s">
        <v>1088</v>
      </c>
      <c r="C30" s="1149" t="s">
        <v>1087</v>
      </c>
    </row>
    <row r="31" spans="1:3" ht="16" x14ac:dyDescent="0.2">
      <c r="A31" s="1147" t="s">
        <v>1089</v>
      </c>
      <c r="B31" s="1149" t="s">
        <v>1090</v>
      </c>
      <c r="C31" s="1149" t="s">
        <v>1091</v>
      </c>
    </row>
    <row r="32" spans="1:3" ht="16" x14ac:dyDescent="0.2">
      <c r="A32" s="1147" t="s">
        <v>1092</v>
      </c>
      <c r="B32" s="1149" t="s">
        <v>1092</v>
      </c>
      <c r="C32" s="1149" t="s">
        <v>1092</v>
      </c>
    </row>
    <row r="33" spans="1:3" ht="16" x14ac:dyDescent="0.2">
      <c r="A33" s="1147" t="s">
        <v>1093</v>
      </c>
      <c r="B33" s="1149" t="s">
        <v>1094</v>
      </c>
      <c r="C33" s="1149" t="s">
        <v>1095</v>
      </c>
    </row>
    <row r="34" spans="1:3" ht="16" x14ac:dyDescent="0.2">
      <c r="A34" s="1147" t="s">
        <v>1096</v>
      </c>
      <c r="B34" s="1149" t="s">
        <v>1096</v>
      </c>
      <c r="C34" s="1149" t="s">
        <v>1096</v>
      </c>
    </row>
    <row r="35" spans="1:3" ht="16" x14ac:dyDescent="0.2">
      <c r="A35" s="1147" t="s">
        <v>1097</v>
      </c>
      <c r="B35" s="1149" t="s">
        <v>1097</v>
      </c>
      <c r="C35" s="1149" t="s">
        <v>1097</v>
      </c>
    </row>
    <row r="36" spans="1:3" ht="16" x14ac:dyDescent="0.2">
      <c r="A36" s="1147" t="s">
        <v>1098</v>
      </c>
      <c r="B36" s="1149" t="s">
        <v>1098</v>
      </c>
      <c r="C36" s="1149" t="s">
        <v>1098</v>
      </c>
    </row>
    <row r="37" spans="1:3" ht="16" x14ac:dyDescent="0.2">
      <c r="A37" s="1147" t="s">
        <v>1099</v>
      </c>
      <c r="B37" s="1149" t="s">
        <v>1099</v>
      </c>
      <c r="C37" s="1149" t="s">
        <v>1099</v>
      </c>
    </row>
    <row r="38" spans="1:3" ht="16" x14ac:dyDescent="0.2">
      <c r="A38" s="1147" t="s">
        <v>1100</v>
      </c>
      <c r="B38" s="1149" t="s">
        <v>1101</v>
      </c>
      <c r="C38" s="1149" t="s">
        <v>1102</v>
      </c>
    </row>
    <row r="39" spans="1:3" ht="16" x14ac:dyDescent="0.2">
      <c r="A39" s="1147" t="s">
        <v>1103</v>
      </c>
      <c r="B39" s="1149" t="s">
        <v>1103</v>
      </c>
      <c r="C39" s="1149" t="s">
        <v>1103</v>
      </c>
    </row>
    <row r="40" spans="1:3" ht="16" x14ac:dyDescent="0.2">
      <c r="A40" s="1147" t="s">
        <v>1104</v>
      </c>
      <c r="B40" s="1149" t="s">
        <v>1105</v>
      </c>
      <c r="C40" s="1149" t="s">
        <v>1104</v>
      </c>
    </row>
    <row r="41" spans="1:3" ht="16" x14ac:dyDescent="0.2">
      <c r="A41" s="1147" t="s">
        <v>1106</v>
      </c>
      <c r="B41" s="1149" t="s">
        <v>1107</v>
      </c>
      <c r="C41" s="1149" t="s">
        <v>1108</v>
      </c>
    </row>
    <row r="42" spans="1:3" ht="16" x14ac:dyDescent="0.2">
      <c r="A42" s="1147" t="s">
        <v>1109</v>
      </c>
      <c r="B42" s="1149" t="s">
        <v>1110</v>
      </c>
      <c r="C42" s="1149" t="s">
        <v>1109</v>
      </c>
    </row>
    <row r="43" spans="1:3" ht="16" x14ac:dyDescent="0.2">
      <c r="A43" s="1147" t="s">
        <v>1111</v>
      </c>
      <c r="B43" s="1149" t="s">
        <v>1111</v>
      </c>
      <c r="C43" s="1149" t="s">
        <v>1111</v>
      </c>
    </row>
    <row r="44" spans="1:3" ht="16" x14ac:dyDescent="0.2">
      <c r="A44" s="1147" t="s">
        <v>1112</v>
      </c>
      <c r="B44" s="1149" t="s">
        <v>1113</v>
      </c>
      <c r="C44" s="1149" t="s">
        <v>1114</v>
      </c>
    </row>
    <row r="45" spans="1:3" ht="16" x14ac:dyDescent="0.2">
      <c r="A45" s="1147" t="s">
        <v>1115</v>
      </c>
      <c r="B45" s="1149" t="s">
        <v>1116</v>
      </c>
      <c r="C45" s="1149" t="s">
        <v>1115</v>
      </c>
    </row>
    <row r="46" spans="1:3" ht="16" x14ac:dyDescent="0.2">
      <c r="A46" s="1147" t="s">
        <v>1117</v>
      </c>
      <c r="B46" s="1149" t="s">
        <v>1118</v>
      </c>
      <c r="C46" s="1149" t="s">
        <v>1119</v>
      </c>
    </row>
    <row r="47" spans="1:3" ht="16" x14ac:dyDescent="0.2">
      <c r="A47" s="1147" t="s">
        <v>1120</v>
      </c>
      <c r="B47" s="1149" t="s">
        <v>1121</v>
      </c>
      <c r="C47" s="1149" t="s">
        <v>1120</v>
      </c>
    </row>
    <row r="48" spans="1:3" ht="16" x14ac:dyDescent="0.2">
      <c r="A48" s="1147" t="s">
        <v>1122</v>
      </c>
      <c r="B48" s="1149" t="s">
        <v>1123</v>
      </c>
      <c r="C48" s="1149" t="s">
        <v>1124</v>
      </c>
    </row>
    <row r="49" spans="1:3" ht="16" x14ac:dyDescent="0.2">
      <c r="A49" s="1147" t="s">
        <v>1125</v>
      </c>
      <c r="B49" s="1149" t="s">
        <v>1126</v>
      </c>
      <c r="C49" s="1149" t="s">
        <v>1127</v>
      </c>
    </row>
    <row r="50" spans="1:3" ht="16" x14ac:dyDescent="0.2">
      <c r="A50" s="1147" t="s">
        <v>1128</v>
      </c>
      <c r="B50" s="1149" t="s">
        <v>1128</v>
      </c>
      <c r="C50" s="1149" t="s">
        <v>1129</v>
      </c>
    </row>
    <row r="51" spans="1:3" ht="16" x14ac:dyDescent="0.2">
      <c r="A51" s="1147" t="s">
        <v>1130</v>
      </c>
      <c r="B51" s="1149" t="s">
        <v>1131</v>
      </c>
      <c r="C51" s="1149" t="s">
        <v>1130</v>
      </c>
    </row>
    <row r="52" spans="1:3" ht="16" x14ac:dyDescent="0.2">
      <c r="A52" s="1147" t="s">
        <v>1132</v>
      </c>
      <c r="B52" s="1149" t="s">
        <v>1132</v>
      </c>
      <c r="C52" s="1149" t="s">
        <v>1132</v>
      </c>
    </row>
    <row r="53" spans="1:3" ht="16" x14ac:dyDescent="0.2">
      <c r="A53" s="1147" t="s">
        <v>1133</v>
      </c>
      <c r="B53" s="1149" t="s">
        <v>1134</v>
      </c>
      <c r="C53" s="1149" t="s">
        <v>1135</v>
      </c>
    </row>
    <row r="54" spans="1:3" ht="16" x14ac:dyDescent="0.2">
      <c r="A54" s="1147" t="s">
        <v>1136</v>
      </c>
      <c r="B54" s="1149" t="s">
        <v>1136</v>
      </c>
      <c r="C54" s="1149" t="s">
        <v>1137</v>
      </c>
    </row>
    <row r="55" spans="1:3" ht="16" x14ac:dyDescent="0.2">
      <c r="A55" s="1147" t="s">
        <v>1138</v>
      </c>
      <c r="B55" s="1149" t="s">
        <v>1138</v>
      </c>
      <c r="C55" s="1149" t="s">
        <v>1138</v>
      </c>
    </row>
    <row r="56" spans="1:3" ht="16" x14ac:dyDescent="0.2">
      <c r="A56" s="1147" t="s">
        <v>1139</v>
      </c>
      <c r="B56" s="1149" t="s">
        <v>1140</v>
      </c>
      <c r="C56" s="1149" t="s">
        <v>1139</v>
      </c>
    </row>
    <row r="57" spans="1:3" ht="16" x14ac:dyDescent="0.2">
      <c r="A57" s="1147" t="s">
        <v>1141</v>
      </c>
      <c r="B57" s="1149" t="s">
        <v>1142</v>
      </c>
      <c r="C57" s="1149" t="s">
        <v>1141</v>
      </c>
    </row>
    <row r="58" spans="1:3" ht="16" x14ac:dyDescent="0.2">
      <c r="A58" s="1147" t="s">
        <v>1143</v>
      </c>
      <c r="B58" s="1149" t="s">
        <v>1143</v>
      </c>
      <c r="C58" s="1149" t="s">
        <v>1143</v>
      </c>
    </row>
    <row r="59" spans="1:3" ht="16" x14ac:dyDescent="0.2">
      <c r="A59" s="1147" t="s">
        <v>1144</v>
      </c>
      <c r="B59" s="1149" t="s">
        <v>1145</v>
      </c>
      <c r="C59" s="1149" t="s">
        <v>1146</v>
      </c>
    </row>
    <row r="60" spans="1:3" ht="16" x14ac:dyDescent="0.2">
      <c r="A60" s="1147" t="s">
        <v>1147</v>
      </c>
      <c r="B60" s="1149" t="s">
        <v>1147</v>
      </c>
      <c r="C60" s="1149" t="s">
        <v>1147</v>
      </c>
    </row>
    <row r="61" spans="1:3" ht="16" x14ac:dyDescent="0.2">
      <c r="A61" s="1147" t="s">
        <v>1148</v>
      </c>
      <c r="B61" s="1149" t="s">
        <v>1149</v>
      </c>
      <c r="C61" s="1149" t="s">
        <v>1148</v>
      </c>
    </row>
    <row r="62" spans="1:3" ht="16" x14ac:dyDescent="0.2">
      <c r="A62" s="1147" t="s">
        <v>1150</v>
      </c>
      <c r="B62" s="1149" t="s">
        <v>1151</v>
      </c>
      <c r="C62" s="1149" t="s">
        <v>1150</v>
      </c>
    </row>
    <row r="63" spans="1:3" ht="16" x14ac:dyDescent="0.2">
      <c r="A63" s="1147" t="s">
        <v>1152</v>
      </c>
      <c r="B63" s="1149" t="s">
        <v>1153</v>
      </c>
      <c r="C63" s="1149" t="s">
        <v>1152</v>
      </c>
    </row>
    <row r="64" spans="1:3" ht="15.75" customHeight="1" x14ac:dyDescent="0.2">
      <c r="A64" s="1147" t="s">
        <v>1154</v>
      </c>
      <c r="B64" s="1149" t="s">
        <v>1154</v>
      </c>
      <c r="C64" s="1149" t="s">
        <v>1154</v>
      </c>
    </row>
    <row r="65" spans="1:3" ht="16" x14ac:dyDescent="0.2">
      <c r="A65" s="1147" t="s">
        <v>1155</v>
      </c>
      <c r="B65" s="1149" t="s">
        <v>1155</v>
      </c>
      <c r="C65" s="1149" t="s">
        <v>1155</v>
      </c>
    </row>
    <row r="66" spans="1:3" ht="15" customHeight="1" x14ac:dyDescent="0.2">
      <c r="A66" s="1147" t="s">
        <v>1156</v>
      </c>
      <c r="B66" s="1149" t="s">
        <v>1157</v>
      </c>
      <c r="C66" s="1149" t="s">
        <v>1158</v>
      </c>
    </row>
    <row r="67" spans="1:3" ht="16" x14ac:dyDescent="0.2">
      <c r="A67" s="1147" t="s">
        <v>1159</v>
      </c>
      <c r="B67" s="1149" t="s">
        <v>1159</v>
      </c>
      <c r="C67" s="1149" t="s">
        <v>1159</v>
      </c>
    </row>
    <row r="68" spans="1:3" ht="16" x14ac:dyDescent="0.2">
      <c r="A68" s="1147" t="s">
        <v>1160</v>
      </c>
      <c r="B68" s="1149" t="s">
        <v>1161</v>
      </c>
      <c r="C68" s="1149" t="s">
        <v>1160</v>
      </c>
    </row>
    <row r="69" spans="1:3" ht="16" x14ac:dyDescent="0.2">
      <c r="A69" s="1147" t="s">
        <v>1162</v>
      </c>
      <c r="B69" s="1149" t="s">
        <v>1162</v>
      </c>
      <c r="C69" s="1149" t="s">
        <v>1162</v>
      </c>
    </row>
    <row r="70" spans="1:3" ht="16" x14ac:dyDescent="0.2">
      <c r="A70" s="1147" t="s">
        <v>1163</v>
      </c>
      <c r="B70" s="1149" t="s">
        <v>1163</v>
      </c>
      <c r="C70" s="1149" t="s">
        <v>1163</v>
      </c>
    </row>
    <row r="71" spans="1:3" ht="16" x14ac:dyDescent="0.2">
      <c r="A71" s="1147" t="s">
        <v>1164</v>
      </c>
      <c r="B71" s="1149" t="s">
        <v>1165</v>
      </c>
      <c r="C71" s="1149" t="s">
        <v>1166</v>
      </c>
    </row>
    <row r="72" spans="1:3" ht="16" x14ac:dyDescent="0.2">
      <c r="A72" s="1147" t="s">
        <v>1167</v>
      </c>
      <c r="B72" s="1149" t="s">
        <v>1167</v>
      </c>
      <c r="C72" s="1149" t="s">
        <v>1168</v>
      </c>
    </row>
    <row r="73" spans="1:3" ht="16" x14ac:dyDescent="0.2">
      <c r="A73" s="1147" t="s">
        <v>1169</v>
      </c>
      <c r="B73" s="1149" t="s">
        <v>1169</v>
      </c>
      <c r="C73" s="1149" t="s">
        <v>1170</v>
      </c>
    </row>
    <row r="74" spans="1:3" ht="16" x14ac:dyDescent="0.2">
      <c r="A74" s="1147" t="s">
        <v>1171</v>
      </c>
      <c r="B74" s="1149" t="s">
        <v>1172</v>
      </c>
      <c r="C74" s="1149" t="s">
        <v>1173</v>
      </c>
    </row>
    <row r="75" spans="1:3" ht="16" x14ac:dyDescent="0.2">
      <c r="A75" s="1147" t="s">
        <v>1174</v>
      </c>
      <c r="B75" s="1149" t="s">
        <v>1174</v>
      </c>
      <c r="C75" s="1149" t="s">
        <v>1175</v>
      </c>
    </row>
    <row r="76" spans="1:3" ht="16" x14ac:dyDescent="0.2">
      <c r="A76" s="1147" t="s">
        <v>1176</v>
      </c>
      <c r="B76" s="1149" t="s">
        <v>1177</v>
      </c>
      <c r="C76" s="1149" t="s">
        <v>1176</v>
      </c>
    </row>
    <row r="77" spans="1:3" ht="16" x14ac:dyDescent="0.2">
      <c r="A77" s="1147" t="s">
        <v>1178</v>
      </c>
      <c r="B77" s="1149" t="s">
        <v>1179</v>
      </c>
      <c r="C77" s="1149" t="s">
        <v>1180</v>
      </c>
    </row>
    <row r="78" spans="1:3" ht="16" x14ac:dyDescent="0.2">
      <c r="A78" s="1147" t="s">
        <v>1181</v>
      </c>
      <c r="B78" s="1149" t="s">
        <v>1181</v>
      </c>
      <c r="C78" s="1149" t="s">
        <v>1181</v>
      </c>
    </row>
    <row r="79" spans="1:3" ht="16" x14ac:dyDescent="0.2">
      <c r="A79" s="1147" t="s">
        <v>1182</v>
      </c>
      <c r="B79" s="1149" t="s">
        <v>1182</v>
      </c>
      <c r="C79" s="1149" t="s">
        <v>1183</v>
      </c>
    </row>
    <row r="80" spans="1:3" ht="16" x14ac:dyDescent="0.2">
      <c r="A80" s="1147" t="s">
        <v>1184</v>
      </c>
      <c r="B80" s="1149" t="s">
        <v>1185</v>
      </c>
      <c r="C80" s="1149" t="s">
        <v>1186</v>
      </c>
    </row>
    <row r="81" spans="1:3" ht="16" x14ac:dyDescent="0.2">
      <c r="A81" s="1147" t="s">
        <v>1187</v>
      </c>
      <c r="B81" s="1149" t="s">
        <v>1187</v>
      </c>
      <c r="C81" s="1149" t="s">
        <v>1187</v>
      </c>
    </row>
    <row r="82" spans="1:3" ht="16" x14ac:dyDescent="0.2">
      <c r="A82" s="1147" t="s">
        <v>1188</v>
      </c>
      <c r="B82" s="1149" t="s">
        <v>1188</v>
      </c>
      <c r="C82" s="1149" t="s">
        <v>1188</v>
      </c>
    </row>
    <row r="83" spans="1:3" ht="16" x14ac:dyDescent="0.2">
      <c r="A83" s="1147" t="s">
        <v>1189</v>
      </c>
      <c r="B83" s="1149" t="s">
        <v>1189</v>
      </c>
      <c r="C83" s="1149" t="s">
        <v>1189</v>
      </c>
    </row>
    <row r="84" spans="1:3" ht="16" x14ac:dyDescent="0.2">
      <c r="A84" s="1147" t="s">
        <v>1190</v>
      </c>
      <c r="B84" s="1149" t="s">
        <v>1191</v>
      </c>
      <c r="C84" s="1149" t="s">
        <v>1190</v>
      </c>
    </row>
    <row r="85" spans="1:3" ht="16" x14ac:dyDescent="0.2">
      <c r="A85" s="1147" t="s">
        <v>1192</v>
      </c>
      <c r="B85" s="1149" t="s">
        <v>1192</v>
      </c>
      <c r="C85" s="1149" t="s">
        <v>1192</v>
      </c>
    </row>
    <row r="86" spans="1:3" ht="16" x14ac:dyDescent="0.2">
      <c r="A86" s="1147" t="s">
        <v>1193</v>
      </c>
      <c r="B86" s="1149" t="s">
        <v>1194</v>
      </c>
      <c r="C86" s="1149" t="s">
        <v>1195</v>
      </c>
    </row>
    <row r="87" spans="1:3" ht="16" x14ac:dyDescent="0.2">
      <c r="A87" s="1147" t="s">
        <v>1196</v>
      </c>
      <c r="B87" s="1149" t="s">
        <v>1196</v>
      </c>
      <c r="C87" s="1149" t="s">
        <v>1196</v>
      </c>
    </row>
    <row r="88" spans="1:3" ht="16" x14ac:dyDescent="0.2">
      <c r="A88" s="1147" t="s">
        <v>1197</v>
      </c>
      <c r="B88" s="1149" t="s">
        <v>1197</v>
      </c>
      <c r="C88" s="1149" t="s">
        <v>1198</v>
      </c>
    </row>
    <row r="89" spans="1:3" ht="16" x14ac:dyDescent="0.2">
      <c r="A89" s="1147" t="s">
        <v>1199</v>
      </c>
      <c r="B89" s="1149" t="s">
        <v>1200</v>
      </c>
      <c r="C89" s="1149" t="s">
        <v>1199</v>
      </c>
    </row>
    <row r="90" spans="1:3" ht="16" x14ac:dyDescent="0.2">
      <c r="A90" s="1147" t="s">
        <v>1201</v>
      </c>
      <c r="B90" s="1149" t="s">
        <v>1202</v>
      </c>
      <c r="C90" s="1149" t="s">
        <v>1201</v>
      </c>
    </row>
    <row r="91" spans="1:3" ht="16" x14ac:dyDescent="0.2">
      <c r="A91" s="1147" t="s">
        <v>1203</v>
      </c>
      <c r="B91" s="1149" t="s">
        <v>1204</v>
      </c>
      <c r="C91" s="1149" t="s">
        <v>1205</v>
      </c>
    </row>
    <row r="92" spans="1:3" ht="16" x14ac:dyDescent="0.2">
      <c r="A92" s="1147" t="s">
        <v>1206</v>
      </c>
      <c r="B92" s="1149" t="s">
        <v>1207</v>
      </c>
      <c r="C92" s="1149" t="s">
        <v>1208</v>
      </c>
    </row>
    <row r="93" spans="1:3" ht="16" x14ac:dyDescent="0.2">
      <c r="A93" s="1147" t="s">
        <v>1209</v>
      </c>
      <c r="B93" s="1149" t="s">
        <v>1209</v>
      </c>
      <c r="C93" s="1149" t="s">
        <v>1210</v>
      </c>
    </row>
    <row r="94" spans="1:3" ht="16" x14ac:dyDescent="0.2">
      <c r="A94" s="1147" t="s">
        <v>1211</v>
      </c>
      <c r="B94" s="1149" t="s">
        <v>1212</v>
      </c>
      <c r="C94" s="1149" t="s">
        <v>1211</v>
      </c>
    </row>
    <row r="95" spans="1:3" ht="16" x14ac:dyDescent="0.2">
      <c r="A95" s="1147" t="s">
        <v>1213</v>
      </c>
      <c r="B95" s="1149" t="s">
        <v>1213</v>
      </c>
      <c r="C95" s="1149" t="s">
        <v>1214</v>
      </c>
    </row>
    <row r="96" spans="1:3" ht="16" x14ac:dyDescent="0.2">
      <c r="A96" s="1147" t="s">
        <v>1215</v>
      </c>
      <c r="B96" s="1149" t="s">
        <v>1216</v>
      </c>
      <c r="C96" s="1149" t="s">
        <v>1217</v>
      </c>
    </row>
    <row r="97" spans="1:3" ht="16" x14ac:dyDescent="0.2">
      <c r="A97" s="1147" t="s">
        <v>1218</v>
      </c>
      <c r="B97" s="1149" t="s">
        <v>1218</v>
      </c>
      <c r="C97" s="1149" t="s">
        <v>1218</v>
      </c>
    </row>
    <row r="98" spans="1:3" ht="16" x14ac:dyDescent="0.2">
      <c r="A98" s="1147" t="s">
        <v>1219</v>
      </c>
      <c r="B98" s="1149" t="s">
        <v>1220</v>
      </c>
      <c r="C98" s="1149" t="s">
        <v>1221</v>
      </c>
    </row>
    <row r="99" spans="1:3" ht="16" x14ac:dyDescent="0.2">
      <c r="A99" s="1147" t="s">
        <v>1222</v>
      </c>
      <c r="B99" s="1149" t="s">
        <v>1222</v>
      </c>
      <c r="C99" s="1149" t="s">
        <v>1223</v>
      </c>
    </row>
    <row r="100" spans="1:3" ht="16" x14ac:dyDescent="0.2">
      <c r="A100" s="1147" t="s">
        <v>1224</v>
      </c>
      <c r="B100" s="1149" t="s">
        <v>1224</v>
      </c>
      <c r="C100" s="1149" t="s">
        <v>1224</v>
      </c>
    </row>
    <row r="101" spans="1:3" ht="16" x14ac:dyDescent="0.2">
      <c r="A101" s="1147" t="s">
        <v>1225</v>
      </c>
      <c r="B101" s="1149" t="s">
        <v>1225</v>
      </c>
      <c r="C101" s="1149" t="s">
        <v>1226</v>
      </c>
    </row>
    <row r="102" spans="1:3" ht="16" x14ac:dyDescent="0.2">
      <c r="A102" s="1147" t="s">
        <v>1227</v>
      </c>
      <c r="B102" s="1149" t="s">
        <v>1227</v>
      </c>
      <c r="C102" s="1149" t="s">
        <v>1227</v>
      </c>
    </row>
    <row r="103" spans="1:3" ht="16" x14ac:dyDescent="0.2">
      <c r="A103" s="1147" t="s">
        <v>1228</v>
      </c>
      <c r="B103" s="1149" t="s">
        <v>1229</v>
      </c>
      <c r="C103" s="1149" t="s">
        <v>1230</v>
      </c>
    </row>
    <row r="104" spans="1:3" ht="16" x14ac:dyDescent="0.2">
      <c r="A104" s="1147" t="s">
        <v>1231</v>
      </c>
      <c r="B104" s="1149" t="s">
        <v>1232</v>
      </c>
      <c r="C104" s="1149" t="s">
        <v>1233</v>
      </c>
    </row>
    <row r="105" spans="1:3" ht="16" x14ac:dyDescent="0.2">
      <c r="A105" s="1147" t="s">
        <v>1234</v>
      </c>
      <c r="B105" s="1149" t="s">
        <v>1235</v>
      </c>
      <c r="C105" s="1149" t="s">
        <v>1236</v>
      </c>
    </row>
    <row r="106" spans="1:3" ht="16" x14ac:dyDescent="0.2">
      <c r="A106" s="1147" t="s">
        <v>1237</v>
      </c>
      <c r="B106" s="1149" t="s">
        <v>1238</v>
      </c>
      <c r="C106" s="1149" t="s">
        <v>1239</v>
      </c>
    </row>
    <row r="107" spans="1:3" ht="16" x14ac:dyDescent="0.2">
      <c r="A107" s="1147" t="s">
        <v>1240</v>
      </c>
      <c r="B107" s="1149" t="s">
        <v>1241</v>
      </c>
      <c r="C107" s="1149" t="s">
        <v>1242</v>
      </c>
    </row>
    <row r="108" spans="1:3" ht="16" x14ac:dyDescent="0.2">
      <c r="A108" s="1147" t="s">
        <v>1243</v>
      </c>
      <c r="B108" s="1149" t="s">
        <v>1243</v>
      </c>
      <c r="C108" s="1149" t="s">
        <v>1243</v>
      </c>
    </row>
    <row r="109" spans="1:3" ht="16" x14ac:dyDescent="0.2">
      <c r="A109" s="1147" t="s">
        <v>1244</v>
      </c>
      <c r="B109" s="1149" t="s">
        <v>1245</v>
      </c>
      <c r="C109" s="1149" t="s">
        <v>1246</v>
      </c>
    </row>
    <row r="110" spans="1:3" ht="16" x14ac:dyDescent="0.2">
      <c r="A110" s="1147" t="s">
        <v>1247</v>
      </c>
      <c r="B110" s="1149" t="s">
        <v>1248</v>
      </c>
      <c r="C110" s="1149" t="s">
        <v>1247</v>
      </c>
    </row>
    <row r="111" spans="1:3" ht="16" x14ac:dyDescent="0.2">
      <c r="A111" s="1147" t="s">
        <v>1249</v>
      </c>
      <c r="B111" s="1149" t="s">
        <v>1249</v>
      </c>
      <c r="C111" s="1149" t="s">
        <v>1249</v>
      </c>
    </row>
    <row r="112" spans="1:3" ht="16" x14ac:dyDescent="0.2">
      <c r="A112" s="1147" t="s">
        <v>1250</v>
      </c>
      <c r="B112" s="1149" t="s">
        <v>1250</v>
      </c>
      <c r="C112" s="1149" t="s">
        <v>1251</v>
      </c>
    </row>
    <row r="113" spans="1:3" ht="16" x14ac:dyDescent="0.2">
      <c r="A113" s="1147" t="s">
        <v>1252</v>
      </c>
      <c r="B113" s="1149" t="s">
        <v>1253</v>
      </c>
      <c r="C113" s="1149" t="s">
        <v>1254</v>
      </c>
    </row>
    <row r="114" spans="1:3" ht="16" x14ac:dyDescent="0.2">
      <c r="A114" s="1147" t="s">
        <v>1255</v>
      </c>
      <c r="B114" s="1149" t="s">
        <v>1256</v>
      </c>
      <c r="C114" s="1149" t="s">
        <v>1257</v>
      </c>
    </row>
    <row r="115" spans="1:3" ht="16" x14ac:dyDescent="0.2">
      <c r="A115" s="1147" t="s">
        <v>1258</v>
      </c>
      <c r="B115" s="1149" t="s">
        <v>1259</v>
      </c>
      <c r="C115" s="1149" t="s">
        <v>1260</v>
      </c>
    </row>
    <row r="116" spans="1:3" ht="16" x14ac:dyDescent="0.2">
      <c r="A116" s="1147" t="s">
        <v>1261</v>
      </c>
      <c r="B116" s="1149" t="s">
        <v>1262</v>
      </c>
      <c r="C116" s="1149" t="s">
        <v>1261</v>
      </c>
    </row>
    <row r="117" spans="1:3" ht="16" x14ac:dyDescent="0.2">
      <c r="A117" s="1147" t="s">
        <v>1263</v>
      </c>
      <c r="B117" s="1149" t="s">
        <v>1264</v>
      </c>
      <c r="C117" s="1149" t="s">
        <v>1265</v>
      </c>
    </row>
    <row r="118" spans="1:3" ht="16" x14ac:dyDescent="0.2">
      <c r="A118" s="1147" t="s">
        <v>1266</v>
      </c>
      <c r="B118" s="1149" t="s">
        <v>1266</v>
      </c>
      <c r="C118" s="1149" t="s">
        <v>1266</v>
      </c>
    </row>
    <row r="119" spans="1:3" ht="16" x14ac:dyDescent="0.2">
      <c r="A119" s="1147" t="s">
        <v>1267</v>
      </c>
      <c r="B119" s="1149" t="s">
        <v>1268</v>
      </c>
      <c r="C119" s="1149" t="s">
        <v>1269</v>
      </c>
    </row>
    <row r="120" spans="1:3" ht="16" x14ac:dyDescent="0.2">
      <c r="A120" s="1147" t="s">
        <v>1270</v>
      </c>
      <c r="B120" s="1149" t="s">
        <v>1270</v>
      </c>
      <c r="C120" s="1149" t="s">
        <v>1270</v>
      </c>
    </row>
    <row r="121" spans="1:3" ht="16" x14ac:dyDescent="0.2">
      <c r="A121" s="1147" t="s">
        <v>1271</v>
      </c>
      <c r="B121" s="1149" t="s">
        <v>1272</v>
      </c>
      <c r="C121" s="1149" t="s">
        <v>1273</v>
      </c>
    </row>
    <row r="122" spans="1:3" ht="16" x14ac:dyDescent="0.2">
      <c r="A122" s="1147" t="s">
        <v>1274</v>
      </c>
      <c r="B122" s="1149" t="s">
        <v>1274</v>
      </c>
      <c r="C122" s="1149" t="s">
        <v>1274</v>
      </c>
    </row>
    <row r="123" spans="1:3" ht="16" x14ac:dyDescent="0.2">
      <c r="A123" s="1147" t="s">
        <v>1275</v>
      </c>
      <c r="B123" s="1149" t="s">
        <v>1275</v>
      </c>
      <c r="C123" s="1149" t="s">
        <v>1275</v>
      </c>
    </row>
    <row r="124" spans="1:3" ht="16" x14ac:dyDescent="0.2">
      <c r="A124" s="1147" t="s">
        <v>1276</v>
      </c>
      <c r="B124" s="1149" t="s">
        <v>1277</v>
      </c>
      <c r="C124" s="1149" t="s">
        <v>1276</v>
      </c>
    </row>
    <row r="125" spans="1:3" ht="16" x14ac:dyDescent="0.2">
      <c r="A125" s="1147" t="s">
        <v>1278</v>
      </c>
      <c r="B125" s="1149" t="s">
        <v>1278</v>
      </c>
      <c r="C125" s="1149" t="s">
        <v>1278</v>
      </c>
    </row>
    <row r="126" spans="1:3" ht="16" x14ac:dyDescent="0.2">
      <c r="A126" s="1147" t="s">
        <v>1279</v>
      </c>
      <c r="B126" s="1149" t="s">
        <v>1280</v>
      </c>
      <c r="C126" s="1149" t="s">
        <v>1281</v>
      </c>
    </row>
    <row r="127" spans="1:3" ht="16" x14ac:dyDescent="0.2">
      <c r="A127" s="1147" t="s">
        <v>1282</v>
      </c>
      <c r="B127" s="1149" t="s">
        <v>1283</v>
      </c>
      <c r="C127" s="1149" t="s">
        <v>1284</v>
      </c>
    </row>
    <row r="128" spans="1:3" ht="16" x14ac:dyDescent="0.2">
      <c r="A128" s="1147" t="s">
        <v>1285</v>
      </c>
      <c r="B128" s="1149" t="s">
        <v>1285</v>
      </c>
      <c r="C128" s="1149" t="s">
        <v>1285</v>
      </c>
    </row>
    <row r="129" spans="1:3" ht="16" x14ac:dyDescent="0.2">
      <c r="A129" s="1147" t="s">
        <v>1286</v>
      </c>
      <c r="B129" s="1149" t="s">
        <v>1287</v>
      </c>
      <c r="C129" s="1149" t="s">
        <v>1286</v>
      </c>
    </row>
    <row r="130" spans="1:3" ht="16" x14ac:dyDescent="0.2">
      <c r="A130" s="1147" t="s">
        <v>1288</v>
      </c>
      <c r="B130" s="1149" t="s">
        <v>1289</v>
      </c>
      <c r="C130" s="1149" t="s">
        <v>1290</v>
      </c>
    </row>
    <row r="131" spans="1:3" ht="16" x14ac:dyDescent="0.2">
      <c r="A131" s="1147" t="s">
        <v>1291</v>
      </c>
      <c r="B131" s="1149" t="s">
        <v>1291</v>
      </c>
      <c r="C131" s="1149" t="s">
        <v>1291</v>
      </c>
    </row>
    <row r="132" spans="1:3" ht="17.25" customHeight="1" x14ac:dyDescent="0.2">
      <c r="A132" s="1147" t="s">
        <v>1292</v>
      </c>
      <c r="B132" s="1149" t="s">
        <v>1293</v>
      </c>
      <c r="C132" s="1149" t="s">
        <v>1294</v>
      </c>
    </row>
    <row r="133" spans="1:3" ht="16" x14ac:dyDescent="0.2">
      <c r="A133" s="1147" t="s">
        <v>1295</v>
      </c>
      <c r="B133" s="1149" t="s">
        <v>1295</v>
      </c>
      <c r="C133" s="1149" t="s">
        <v>1295</v>
      </c>
    </row>
    <row r="134" spans="1:3" ht="16" x14ac:dyDescent="0.2">
      <c r="A134" s="1147" t="s">
        <v>1296</v>
      </c>
      <c r="B134" s="1149" t="s">
        <v>1297</v>
      </c>
      <c r="C134" s="1149" t="s">
        <v>1298</v>
      </c>
    </row>
    <row r="135" spans="1:3" ht="16" x14ac:dyDescent="0.2">
      <c r="A135" s="1147" t="s">
        <v>1299</v>
      </c>
      <c r="B135" s="1149" t="s">
        <v>1300</v>
      </c>
      <c r="C135" s="1149" t="s">
        <v>1301</v>
      </c>
    </row>
    <row r="136" spans="1:3" ht="16" x14ac:dyDescent="0.2">
      <c r="A136" s="1147" t="s">
        <v>1302</v>
      </c>
      <c r="B136" s="1149" t="s">
        <v>1303</v>
      </c>
      <c r="C136" s="1149" t="s">
        <v>1302</v>
      </c>
    </row>
    <row r="137" spans="1:3" ht="16" x14ac:dyDescent="0.2">
      <c r="A137" s="1147" t="s">
        <v>1304</v>
      </c>
      <c r="B137" s="1149" t="s">
        <v>1305</v>
      </c>
      <c r="C137" s="1149" t="s">
        <v>1304</v>
      </c>
    </row>
    <row r="138" spans="1:3" ht="16" x14ac:dyDescent="0.2">
      <c r="A138" s="1147" t="s">
        <v>1306</v>
      </c>
      <c r="B138" s="1149" t="s">
        <v>1306</v>
      </c>
      <c r="C138" s="1149" t="s">
        <v>1306</v>
      </c>
    </row>
  </sheetData>
  <sortState xmlns:xlrd2="http://schemas.microsoft.com/office/spreadsheetml/2017/richdata2" ref="A2:C138">
    <sortCondition ref="A2:A138"/>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9E9F7-976C-47AC-A811-F1B431F62EC3}">
  <dimension ref="B2:B9"/>
  <sheetViews>
    <sheetView workbookViewId="0">
      <selection activeCell="B4" sqref="B4"/>
    </sheetView>
  </sheetViews>
  <sheetFormatPr baseColWidth="10" defaultColWidth="8.83203125" defaultRowHeight="13" x14ac:dyDescent="0.15"/>
  <cols>
    <col min="2" max="2" width="106.83203125" customWidth="1"/>
  </cols>
  <sheetData>
    <row r="2" spans="2:2" ht="24" x14ac:dyDescent="0.3">
      <c r="B2" s="1528" t="s">
        <v>11</v>
      </c>
    </row>
    <row r="4" spans="2:2" ht="14" x14ac:dyDescent="0.2">
      <c r="B4" s="1540" t="s">
        <v>12</v>
      </c>
    </row>
    <row r="7" spans="2:2" ht="24" x14ac:dyDescent="0.3">
      <c r="B7" s="1528" t="s">
        <v>13</v>
      </c>
    </row>
    <row r="9" spans="2:2" ht="14" x14ac:dyDescent="0.2">
      <c r="B9" s="1540" t="s">
        <v>14</v>
      </c>
    </row>
  </sheetData>
  <hyperlinks>
    <hyperlink ref="B9" r:id="rId1" xr:uid="{06F4C756-C76B-4AC8-8D27-C8A28B7ED3D6}"/>
    <hyperlink ref="B4" r:id="rId2" xr:uid="{F97987E2-D7A6-4C03-BC30-6B01304AEDDC}"/>
  </hyperlinks>
  <pageMargins left="0.7" right="0.7" top="0.75" bottom="0.75" header="0.3" footer="0.3"/>
  <pageSetup paperSize="9" orientation="portrait" verticalDpi="0"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15780-653B-453B-B8D0-30E41BC668CB}">
  <sheetPr>
    <pageSetUpPr fitToPage="1"/>
  </sheetPr>
  <dimension ref="A1:AC148"/>
  <sheetViews>
    <sheetView zoomScale="115" zoomScaleNormal="115" workbookViewId="0">
      <pane xSplit="3" ySplit="13" topLeftCell="D93" activePane="bottomRight" state="frozen"/>
      <selection pane="topRight" activeCell="D1" sqref="D1"/>
      <selection pane="bottomLeft" activeCell="A14" sqref="A14"/>
      <selection pane="bottomRight" activeCell="B27" sqref="B27"/>
    </sheetView>
  </sheetViews>
  <sheetFormatPr baseColWidth="10" defaultColWidth="8.83203125" defaultRowHeight="16" x14ac:dyDescent="0.2"/>
  <cols>
    <col min="1" max="1" width="11.1640625" style="1206" customWidth="1"/>
    <col min="2" max="2" width="43.6640625" style="1206" customWidth="1"/>
    <col min="3" max="3" width="9.1640625" style="1206" customWidth="1"/>
    <col min="4" max="9" width="12" style="1206" customWidth="1"/>
    <col min="10" max="10" width="49.5" style="1206" customWidth="1"/>
    <col min="11" max="11" width="12.83203125" style="1206" customWidth="1"/>
    <col min="12" max="12" width="22.1640625" style="1206" customWidth="1"/>
    <col min="13" max="13" width="14.6640625" style="1206" customWidth="1"/>
    <col min="14" max="14" width="20.6640625" style="1206" customWidth="1"/>
    <col min="15" max="15" width="39" style="1206" customWidth="1"/>
    <col min="16" max="16" width="9.6640625" style="1206" customWidth="1"/>
    <col min="17" max="17" width="11.1640625" style="1206" customWidth="1"/>
    <col min="18" max="18" width="19.5" style="1206" customWidth="1"/>
    <col min="266" max="266" width="9.6640625" customWidth="1"/>
    <col min="267" max="267" width="9.1640625" customWidth="1"/>
    <col min="268" max="268" width="43.6640625" customWidth="1"/>
    <col min="269" max="269" width="9.6640625" customWidth="1"/>
    <col min="270" max="270" width="11.1640625" customWidth="1"/>
    <col min="271" max="271" width="19.5" customWidth="1"/>
    <col min="272" max="272" width="14.6640625" customWidth="1"/>
    <col min="273" max="273" width="20.6640625" customWidth="1"/>
    <col min="274" max="274" width="129.83203125" customWidth="1"/>
    <col min="522" max="522" width="9.6640625" customWidth="1"/>
    <col min="523" max="523" width="9.1640625" customWidth="1"/>
    <col min="524" max="524" width="43.6640625" customWidth="1"/>
    <col min="525" max="525" width="9.6640625" customWidth="1"/>
    <col min="526" max="526" width="11.1640625" customWidth="1"/>
    <col min="527" max="527" width="19.5" customWidth="1"/>
    <col min="528" max="528" width="14.6640625" customWidth="1"/>
    <col min="529" max="529" width="20.6640625" customWidth="1"/>
    <col min="530" max="530" width="129.83203125" customWidth="1"/>
    <col min="778" max="778" width="9.6640625" customWidth="1"/>
    <col min="779" max="779" width="9.1640625" customWidth="1"/>
    <col min="780" max="780" width="43.6640625" customWidth="1"/>
    <col min="781" max="781" width="9.6640625" customWidth="1"/>
    <col min="782" max="782" width="11.1640625" customWidth="1"/>
    <col min="783" max="783" width="19.5" customWidth="1"/>
    <col min="784" max="784" width="14.6640625" customWidth="1"/>
    <col min="785" max="785" width="20.6640625" customWidth="1"/>
    <col min="786" max="786" width="129.83203125" customWidth="1"/>
    <col min="1034" max="1034" width="9.6640625" customWidth="1"/>
    <col min="1035" max="1035" width="9.1640625" customWidth="1"/>
    <col min="1036" max="1036" width="43.6640625" customWidth="1"/>
    <col min="1037" max="1037" width="9.6640625" customWidth="1"/>
    <col min="1038" max="1038" width="11.1640625" customWidth="1"/>
    <col min="1039" max="1039" width="19.5" customWidth="1"/>
    <col min="1040" max="1040" width="14.6640625" customWidth="1"/>
    <col min="1041" max="1041" width="20.6640625" customWidth="1"/>
    <col min="1042" max="1042" width="129.83203125" customWidth="1"/>
    <col min="1290" max="1290" width="9.6640625" customWidth="1"/>
    <col min="1291" max="1291" width="9.1640625" customWidth="1"/>
    <col min="1292" max="1292" width="43.6640625" customWidth="1"/>
    <col min="1293" max="1293" width="9.6640625" customWidth="1"/>
    <col min="1294" max="1294" width="11.1640625" customWidth="1"/>
    <col min="1295" max="1295" width="19.5" customWidth="1"/>
    <col min="1296" max="1296" width="14.6640625" customWidth="1"/>
    <col min="1297" max="1297" width="20.6640625" customWidth="1"/>
    <col min="1298" max="1298" width="129.83203125" customWidth="1"/>
    <col min="1546" max="1546" width="9.6640625" customWidth="1"/>
    <col min="1547" max="1547" width="9.1640625" customWidth="1"/>
    <col min="1548" max="1548" width="43.6640625" customWidth="1"/>
    <col min="1549" max="1549" width="9.6640625" customWidth="1"/>
    <col min="1550" max="1550" width="11.1640625" customWidth="1"/>
    <col min="1551" max="1551" width="19.5" customWidth="1"/>
    <col min="1552" max="1552" width="14.6640625" customWidth="1"/>
    <col min="1553" max="1553" width="20.6640625" customWidth="1"/>
    <col min="1554" max="1554" width="129.83203125" customWidth="1"/>
    <col min="1802" max="1802" width="9.6640625" customWidth="1"/>
    <col min="1803" max="1803" width="9.1640625" customWidth="1"/>
    <col min="1804" max="1804" width="43.6640625" customWidth="1"/>
    <col min="1805" max="1805" width="9.6640625" customWidth="1"/>
    <col min="1806" max="1806" width="11.1640625" customWidth="1"/>
    <col min="1807" max="1807" width="19.5" customWidth="1"/>
    <col min="1808" max="1808" width="14.6640625" customWidth="1"/>
    <col min="1809" max="1809" width="20.6640625" customWidth="1"/>
    <col min="1810" max="1810" width="129.83203125" customWidth="1"/>
    <col min="2058" max="2058" width="9.6640625" customWidth="1"/>
    <col min="2059" max="2059" width="9.1640625" customWidth="1"/>
    <col min="2060" max="2060" width="43.6640625" customWidth="1"/>
    <col min="2061" max="2061" width="9.6640625" customWidth="1"/>
    <col min="2062" max="2062" width="11.1640625" customWidth="1"/>
    <col min="2063" max="2063" width="19.5" customWidth="1"/>
    <col min="2064" max="2064" width="14.6640625" customWidth="1"/>
    <col min="2065" max="2065" width="20.6640625" customWidth="1"/>
    <col min="2066" max="2066" width="129.83203125" customWidth="1"/>
    <col min="2314" max="2314" width="9.6640625" customWidth="1"/>
    <col min="2315" max="2315" width="9.1640625" customWidth="1"/>
    <col min="2316" max="2316" width="43.6640625" customWidth="1"/>
    <col min="2317" max="2317" width="9.6640625" customWidth="1"/>
    <col min="2318" max="2318" width="11.1640625" customWidth="1"/>
    <col min="2319" max="2319" width="19.5" customWidth="1"/>
    <col min="2320" max="2320" width="14.6640625" customWidth="1"/>
    <col min="2321" max="2321" width="20.6640625" customWidth="1"/>
    <col min="2322" max="2322" width="129.83203125" customWidth="1"/>
    <col min="2570" max="2570" width="9.6640625" customWidth="1"/>
    <col min="2571" max="2571" width="9.1640625" customWidth="1"/>
    <col min="2572" max="2572" width="43.6640625" customWidth="1"/>
    <col min="2573" max="2573" width="9.6640625" customWidth="1"/>
    <col min="2574" max="2574" width="11.1640625" customWidth="1"/>
    <col min="2575" max="2575" width="19.5" customWidth="1"/>
    <col min="2576" max="2576" width="14.6640625" customWidth="1"/>
    <col min="2577" max="2577" width="20.6640625" customWidth="1"/>
    <col min="2578" max="2578" width="129.83203125" customWidth="1"/>
    <col min="2826" max="2826" width="9.6640625" customWidth="1"/>
    <col min="2827" max="2827" width="9.1640625" customWidth="1"/>
    <col min="2828" max="2828" width="43.6640625" customWidth="1"/>
    <col min="2829" max="2829" width="9.6640625" customWidth="1"/>
    <col min="2830" max="2830" width="11.1640625" customWidth="1"/>
    <col min="2831" max="2831" width="19.5" customWidth="1"/>
    <col min="2832" max="2832" width="14.6640625" customWidth="1"/>
    <col min="2833" max="2833" width="20.6640625" customWidth="1"/>
    <col min="2834" max="2834" width="129.83203125" customWidth="1"/>
    <col min="3082" max="3082" width="9.6640625" customWidth="1"/>
    <col min="3083" max="3083" width="9.1640625" customWidth="1"/>
    <col min="3084" max="3084" width="43.6640625" customWidth="1"/>
    <col min="3085" max="3085" width="9.6640625" customWidth="1"/>
    <col min="3086" max="3086" width="11.1640625" customWidth="1"/>
    <col min="3087" max="3087" width="19.5" customWidth="1"/>
    <col min="3088" max="3088" width="14.6640625" customWidth="1"/>
    <col min="3089" max="3089" width="20.6640625" customWidth="1"/>
    <col min="3090" max="3090" width="129.83203125" customWidth="1"/>
    <col min="3338" max="3338" width="9.6640625" customWidth="1"/>
    <col min="3339" max="3339" width="9.1640625" customWidth="1"/>
    <col min="3340" max="3340" width="43.6640625" customWidth="1"/>
    <col min="3341" max="3341" width="9.6640625" customWidth="1"/>
    <col min="3342" max="3342" width="11.1640625" customWidth="1"/>
    <col min="3343" max="3343" width="19.5" customWidth="1"/>
    <col min="3344" max="3344" width="14.6640625" customWidth="1"/>
    <col min="3345" max="3345" width="20.6640625" customWidth="1"/>
    <col min="3346" max="3346" width="129.83203125" customWidth="1"/>
    <col min="3594" max="3594" width="9.6640625" customWidth="1"/>
    <col min="3595" max="3595" width="9.1640625" customWidth="1"/>
    <col min="3596" max="3596" width="43.6640625" customWidth="1"/>
    <col min="3597" max="3597" width="9.6640625" customWidth="1"/>
    <col min="3598" max="3598" width="11.1640625" customWidth="1"/>
    <col min="3599" max="3599" width="19.5" customWidth="1"/>
    <col min="3600" max="3600" width="14.6640625" customWidth="1"/>
    <col min="3601" max="3601" width="20.6640625" customWidth="1"/>
    <col min="3602" max="3602" width="129.83203125" customWidth="1"/>
    <col min="3850" max="3850" width="9.6640625" customWidth="1"/>
    <col min="3851" max="3851" width="9.1640625" customWidth="1"/>
    <col min="3852" max="3852" width="43.6640625" customWidth="1"/>
    <col min="3853" max="3853" width="9.6640625" customWidth="1"/>
    <col min="3854" max="3854" width="11.1640625" customWidth="1"/>
    <col min="3855" max="3855" width="19.5" customWidth="1"/>
    <col min="3856" max="3856" width="14.6640625" customWidth="1"/>
    <col min="3857" max="3857" width="20.6640625" customWidth="1"/>
    <col min="3858" max="3858" width="129.83203125" customWidth="1"/>
    <col min="4106" max="4106" width="9.6640625" customWidth="1"/>
    <col min="4107" max="4107" width="9.1640625" customWidth="1"/>
    <col min="4108" max="4108" width="43.6640625" customWidth="1"/>
    <col min="4109" max="4109" width="9.6640625" customWidth="1"/>
    <col min="4110" max="4110" width="11.1640625" customWidth="1"/>
    <col min="4111" max="4111" width="19.5" customWidth="1"/>
    <col min="4112" max="4112" width="14.6640625" customWidth="1"/>
    <col min="4113" max="4113" width="20.6640625" customWidth="1"/>
    <col min="4114" max="4114" width="129.83203125" customWidth="1"/>
    <col min="4362" max="4362" width="9.6640625" customWidth="1"/>
    <col min="4363" max="4363" width="9.1640625" customWidth="1"/>
    <col min="4364" max="4364" width="43.6640625" customWidth="1"/>
    <col min="4365" max="4365" width="9.6640625" customWidth="1"/>
    <col min="4366" max="4366" width="11.1640625" customWidth="1"/>
    <col min="4367" max="4367" width="19.5" customWidth="1"/>
    <col min="4368" max="4368" width="14.6640625" customWidth="1"/>
    <col min="4369" max="4369" width="20.6640625" customWidth="1"/>
    <col min="4370" max="4370" width="129.83203125" customWidth="1"/>
    <col min="4618" max="4618" width="9.6640625" customWidth="1"/>
    <col min="4619" max="4619" width="9.1640625" customWidth="1"/>
    <col min="4620" max="4620" width="43.6640625" customWidth="1"/>
    <col min="4621" max="4621" width="9.6640625" customWidth="1"/>
    <col min="4622" max="4622" width="11.1640625" customWidth="1"/>
    <col min="4623" max="4623" width="19.5" customWidth="1"/>
    <col min="4624" max="4624" width="14.6640625" customWidth="1"/>
    <col min="4625" max="4625" width="20.6640625" customWidth="1"/>
    <col min="4626" max="4626" width="129.83203125" customWidth="1"/>
    <col min="4874" max="4874" width="9.6640625" customWidth="1"/>
    <col min="4875" max="4875" width="9.1640625" customWidth="1"/>
    <col min="4876" max="4876" width="43.6640625" customWidth="1"/>
    <col min="4877" max="4877" width="9.6640625" customWidth="1"/>
    <col min="4878" max="4878" width="11.1640625" customWidth="1"/>
    <col min="4879" max="4879" width="19.5" customWidth="1"/>
    <col min="4880" max="4880" width="14.6640625" customWidth="1"/>
    <col min="4881" max="4881" width="20.6640625" customWidth="1"/>
    <col min="4882" max="4882" width="129.83203125" customWidth="1"/>
    <col min="5130" max="5130" width="9.6640625" customWidth="1"/>
    <col min="5131" max="5131" width="9.1640625" customWidth="1"/>
    <col min="5132" max="5132" width="43.6640625" customWidth="1"/>
    <col min="5133" max="5133" width="9.6640625" customWidth="1"/>
    <col min="5134" max="5134" width="11.1640625" customWidth="1"/>
    <col min="5135" max="5135" width="19.5" customWidth="1"/>
    <col min="5136" max="5136" width="14.6640625" customWidth="1"/>
    <col min="5137" max="5137" width="20.6640625" customWidth="1"/>
    <col min="5138" max="5138" width="129.83203125" customWidth="1"/>
    <col min="5386" max="5386" width="9.6640625" customWidth="1"/>
    <col min="5387" max="5387" width="9.1640625" customWidth="1"/>
    <col min="5388" max="5388" width="43.6640625" customWidth="1"/>
    <col min="5389" max="5389" width="9.6640625" customWidth="1"/>
    <col min="5390" max="5390" width="11.1640625" customWidth="1"/>
    <col min="5391" max="5391" width="19.5" customWidth="1"/>
    <col min="5392" max="5392" width="14.6640625" customWidth="1"/>
    <col min="5393" max="5393" width="20.6640625" customWidth="1"/>
    <col min="5394" max="5394" width="129.83203125" customWidth="1"/>
    <col min="5642" max="5642" width="9.6640625" customWidth="1"/>
    <col min="5643" max="5643" width="9.1640625" customWidth="1"/>
    <col min="5644" max="5644" width="43.6640625" customWidth="1"/>
    <col min="5645" max="5645" width="9.6640625" customWidth="1"/>
    <col min="5646" max="5646" width="11.1640625" customWidth="1"/>
    <col min="5647" max="5647" width="19.5" customWidth="1"/>
    <col min="5648" max="5648" width="14.6640625" customWidth="1"/>
    <col min="5649" max="5649" width="20.6640625" customWidth="1"/>
    <col min="5650" max="5650" width="129.83203125" customWidth="1"/>
    <col min="5898" max="5898" width="9.6640625" customWidth="1"/>
    <col min="5899" max="5899" width="9.1640625" customWidth="1"/>
    <col min="5900" max="5900" width="43.6640625" customWidth="1"/>
    <col min="5901" max="5901" width="9.6640625" customWidth="1"/>
    <col min="5902" max="5902" width="11.1640625" customWidth="1"/>
    <col min="5903" max="5903" width="19.5" customWidth="1"/>
    <col min="5904" max="5904" width="14.6640625" customWidth="1"/>
    <col min="5905" max="5905" width="20.6640625" customWidth="1"/>
    <col min="5906" max="5906" width="129.83203125" customWidth="1"/>
    <col min="6154" max="6154" width="9.6640625" customWidth="1"/>
    <col min="6155" max="6155" width="9.1640625" customWidth="1"/>
    <col min="6156" max="6156" width="43.6640625" customWidth="1"/>
    <col min="6157" max="6157" width="9.6640625" customWidth="1"/>
    <col min="6158" max="6158" width="11.1640625" customWidth="1"/>
    <col min="6159" max="6159" width="19.5" customWidth="1"/>
    <col min="6160" max="6160" width="14.6640625" customWidth="1"/>
    <col min="6161" max="6161" width="20.6640625" customWidth="1"/>
    <col min="6162" max="6162" width="129.83203125" customWidth="1"/>
    <col min="6410" max="6410" width="9.6640625" customWidth="1"/>
    <col min="6411" max="6411" width="9.1640625" customWidth="1"/>
    <col min="6412" max="6412" width="43.6640625" customWidth="1"/>
    <col min="6413" max="6413" width="9.6640625" customWidth="1"/>
    <col min="6414" max="6414" width="11.1640625" customWidth="1"/>
    <col min="6415" max="6415" width="19.5" customWidth="1"/>
    <col min="6416" max="6416" width="14.6640625" customWidth="1"/>
    <col min="6417" max="6417" width="20.6640625" customWidth="1"/>
    <col min="6418" max="6418" width="129.83203125" customWidth="1"/>
    <col min="6666" max="6666" width="9.6640625" customWidth="1"/>
    <col min="6667" max="6667" width="9.1640625" customWidth="1"/>
    <col min="6668" max="6668" width="43.6640625" customWidth="1"/>
    <col min="6669" max="6669" width="9.6640625" customWidth="1"/>
    <col min="6670" max="6670" width="11.1640625" customWidth="1"/>
    <col min="6671" max="6671" width="19.5" customWidth="1"/>
    <col min="6672" max="6672" width="14.6640625" customWidth="1"/>
    <col min="6673" max="6673" width="20.6640625" customWidth="1"/>
    <col min="6674" max="6674" width="129.83203125" customWidth="1"/>
    <col min="6922" max="6922" width="9.6640625" customWidth="1"/>
    <col min="6923" max="6923" width="9.1640625" customWidth="1"/>
    <col min="6924" max="6924" width="43.6640625" customWidth="1"/>
    <col min="6925" max="6925" width="9.6640625" customWidth="1"/>
    <col min="6926" max="6926" width="11.1640625" customWidth="1"/>
    <col min="6927" max="6927" width="19.5" customWidth="1"/>
    <col min="6928" max="6928" width="14.6640625" customWidth="1"/>
    <col min="6929" max="6929" width="20.6640625" customWidth="1"/>
    <col min="6930" max="6930" width="129.83203125" customWidth="1"/>
    <col min="7178" max="7178" width="9.6640625" customWidth="1"/>
    <col min="7179" max="7179" width="9.1640625" customWidth="1"/>
    <col min="7180" max="7180" width="43.6640625" customWidth="1"/>
    <col min="7181" max="7181" width="9.6640625" customWidth="1"/>
    <col min="7182" max="7182" width="11.1640625" customWidth="1"/>
    <col min="7183" max="7183" width="19.5" customWidth="1"/>
    <col min="7184" max="7184" width="14.6640625" customWidth="1"/>
    <col min="7185" max="7185" width="20.6640625" customWidth="1"/>
    <col min="7186" max="7186" width="129.83203125" customWidth="1"/>
    <col min="7434" max="7434" width="9.6640625" customWidth="1"/>
    <col min="7435" max="7435" width="9.1640625" customWidth="1"/>
    <col min="7436" max="7436" width="43.6640625" customWidth="1"/>
    <col min="7437" max="7437" width="9.6640625" customWidth="1"/>
    <col min="7438" max="7438" width="11.1640625" customWidth="1"/>
    <col min="7439" max="7439" width="19.5" customWidth="1"/>
    <col min="7440" max="7440" width="14.6640625" customWidth="1"/>
    <col min="7441" max="7441" width="20.6640625" customWidth="1"/>
    <col min="7442" max="7442" width="129.83203125" customWidth="1"/>
    <col min="7690" max="7690" width="9.6640625" customWidth="1"/>
    <col min="7691" max="7691" width="9.1640625" customWidth="1"/>
    <col min="7692" max="7692" width="43.6640625" customWidth="1"/>
    <col min="7693" max="7693" width="9.6640625" customWidth="1"/>
    <col min="7694" max="7694" width="11.1640625" customWidth="1"/>
    <col min="7695" max="7695" width="19.5" customWidth="1"/>
    <col min="7696" max="7696" width="14.6640625" customWidth="1"/>
    <col min="7697" max="7697" width="20.6640625" customWidth="1"/>
    <col min="7698" max="7698" width="129.83203125" customWidth="1"/>
    <col min="7946" max="7946" width="9.6640625" customWidth="1"/>
    <col min="7947" max="7947" width="9.1640625" customWidth="1"/>
    <col min="7948" max="7948" width="43.6640625" customWidth="1"/>
    <col min="7949" max="7949" width="9.6640625" customWidth="1"/>
    <col min="7950" max="7950" width="11.1640625" customWidth="1"/>
    <col min="7951" max="7951" width="19.5" customWidth="1"/>
    <col min="7952" max="7952" width="14.6640625" customWidth="1"/>
    <col min="7953" max="7953" width="20.6640625" customWidth="1"/>
    <col min="7954" max="7954" width="129.83203125" customWidth="1"/>
    <col min="8202" max="8202" width="9.6640625" customWidth="1"/>
    <col min="8203" max="8203" width="9.1640625" customWidth="1"/>
    <col min="8204" max="8204" width="43.6640625" customWidth="1"/>
    <col min="8205" max="8205" width="9.6640625" customWidth="1"/>
    <col min="8206" max="8206" width="11.1640625" customWidth="1"/>
    <col min="8207" max="8207" width="19.5" customWidth="1"/>
    <col min="8208" max="8208" width="14.6640625" customWidth="1"/>
    <col min="8209" max="8209" width="20.6640625" customWidth="1"/>
    <col min="8210" max="8210" width="129.83203125" customWidth="1"/>
    <col min="8458" max="8458" width="9.6640625" customWidth="1"/>
    <col min="8459" max="8459" width="9.1640625" customWidth="1"/>
    <col min="8460" max="8460" width="43.6640625" customWidth="1"/>
    <col min="8461" max="8461" width="9.6640625" customWidth="1"/>
    <col min="8462" max="8462" width="11.1640625" customWidth="1"/>
    <col min="8463" max="8463" width="19.5" customWidth="1"/>
    <col min="8464" max="8464" width="14.6640625" customWidth="1"/>
    <col min="8465" max="8465" width="20.6640625" customWidth="1"/>
    <col min="8466" max="8466" width="129.83203125" customWidth="1"/>
    <col min="8714" max="8714" width="9.6640625" customWidth="1"/>
    <col min="8715" max="8715" width="9.1640625" customWidth="1"/>
    <col min="8716" max="8716" width="43.6640625" customWidth="1"/>
    <col min="8717" max="8717" width="9.6640625" customWidth="1"/>
    <col min="8718" max="8718" width="11.1640625" customWidth="1"/>
    <col min="8719" max="8719" width="19.5" customWidth="1"/>
    <col min="8720" max="8720" width="14.6640625" customWidth="1"/>
    <col min="8721" max="8721" width="20.6640625" customWidth="1"/>
    <col min="8722" max="8722" width="129.83203125" customWidth="1"/>
    <col min="8970" max="8970" width="9.6640625" customWidth="1"/>
    <col min="8971" max="8971" width="9.1640625" customWidth="1"/>
    <col min="8972" max="8972" width="43.6640625" customWidth="1"/>
    <col min="8973" max="8973" width="9.6640625" customWidth="1"/>
    <col min="8974" max="8974" width="11.1640625" customWidth="1"/>
    <col min="8975" max="8975" width="19.5" customWidth="1"/>
    <col min="8976" max="8976" width="14.6640625" customWidth="1"/>
    <col min="8977" max="8977" width="20.6640625" customWidth="1"/>
    <col min="8978" max="8978" width="129.83203125" customWidth="1"/>
    <col min="9226" max="9226" width="9.6640625" customWidth="1"/>
    <col min="9227" max="9227" width="9.1640625" customWidth="1"/>
    <col min="9228" max="9228" width="43.6640625" customWidth="1"/>
    <col min="9229" max="9229" width="9.6640625" customWidth="1"/>
    <col min="9230" max="9230" width="11.1640625" customWidth="1"/>
    <col min="9231" max="9231" width="19.5" customWidth="1"/>
    <col min="9232" max="9232" width="14.6640625" customWidth="1"/>
    <col min="9233" max="9233" width="20.6640625" customWidth="1"/>
    <col min="9234" max="9234" width="129.83203125" customWidth="1"/>
    <col min="9482" max="9482" width="9.6640625" customWidth="1"/>
    <col min="9483" max="9483" width="9.1640625" customWidth="1"/>
    <col min="9484" max="9484" width="43.6640625" customWidth="1"/>
    <col min="9485" max="9485" width="9.6640625" customWidth="1"/>
    <col min="9486" max="9486" width="11.1640625" customWidth="1"/>
    <col min="9487" max="9487" width="19.5" customWidth="1"/>
    <col min="9488" max="9488" width="14.6640625" customWidth="1"/>
    <col min="9489" max="9489" width="20.6640625" customWidth="1"/>
    <col min="9490" max="9490" width="129.83203125" customWidth="1"/>
    <col min="9738" max="9738" width="9.6640625" customWidth="1"/>
    <col min="9739" max="9739" width="9.1640625" customWidth="1"/>
    <col min="9740" max="9740" width="43.6640625" customWidth="1"/>
    <col min="9741" max="9741" width="9.6640625" customWidth="1"/>
    <col min="9742" max="9742" width="11.1640625" customWidth="1"/>
    <col min="9743" max="9743" width="19.5" customWidth="1"/>
    <col min="9744" max="9744" width="14.6640625" customWidth="1"/>
    <col min="9745" max="9745" width="20.6640625" customWidth="1"/>
    <col min="9746" max="9746" width="129.83203125" customWidth="1"/>
    <col min="9994" max="9994" width="9.6640625" customWidth="1"/>
    <col min="9995" max="9995" width="9.1640625" customWidth="1"/>
    <col min="9996" max="9996" width="43.6640625" customWidth="1"/>
    <col min="9997" max="9997" width="9.6640625" customWidth="1"/>
    <col min="9998" max="9998" width="11.1640625" customWidth="1"/>
    <col min="9999" max="9999" width="19.5" customWidth="1"/>
    <col min="10000" max="10000" width="14.6640625" customWidth="1"/>
    <col min="10001" max="10001" width="20.6640625" customWidth="1"/>
    <col min="10002" max="10002" width="129.83203125" customWidth="1"/>
    <col min="10250" max="10250" width="9.6640625" customWidth="1"/>
    <col min="10251" max="10251" width="9.1640625" customWidth="1"/>
    <col min="10252" max="10252" width="43.6640625" customWidth="1"/>
    <col min="10253" max="10253" width="9.6640625" customWidth="1"/>
    <col min="10254" max="10254" width="11.1640625" customWidth="1"/>
    <col min="10255" max="10255" width="19.5" customWidth="1"/>
    <col min="10256" max="10256" width="14.6640625" customWidth="1"/>
    <col min="10257" max="10257" width="20.6640625" customWidth="1"/>
    <col min="10258" max="10258" width="129.83203125" customWidth="1"/>
    <col min="10506" max="10506" width="9.6640625" customWidth="1"/>
    <col min="10507" max="10507" width="9.1640625" customWidth="1"/>
    <col min="10508" max="10508" width="43.6640625" customWidth="1"/>
    <col min="10509" max="10509" width="9.6640625" customWidth="1"/>
    <col min="10510" max="10510" width="11.1640625" customWidth="1"/>
    <col min="10511" max="10511" width="19.5" customWidth="1"/>
    <col min="10512" max="10512" width="14.6640625" customWidth="1"/>
    <col min="10513" max="10513" width="20.6640625" customWidth="1"/>
    <col min="10514" max="10514" width="129.83203125" customWidth="1"/>
    <col min="10762" max="10762" width="9.6640625" customWidth="1"/>
    <col min="10763" max="10763" width="9.1640625" customWidth="1"/>
    <col min="10764" max="10764" width="43.6640625" customWidth="1"/>
    <col min="10765" max="10765" width="9.6640625" customWidth="1"/>
    <col min="10766" max="10766" width="11.1640625" customWidth="1"/>
    <col min="10767" max="10767" width="19.5" customWidth="1"/>
    <col min="10768" max="10768" width="14.6640625" customWidth="1"/>
    <col min="10769" max="10769" width="20.6640625" customWidth="1"/>
    <col min="10770" max="10770" width="129.83203125" customWidth="1"/>
    <col min="11018" max="11018" width="9.6640625" customWidth="1"/>
    <col min="11019" max="11019" width="9.1640625" customWidth="1"/>
    <col min="11020" max="11020" width="43.6640625" customWidth="1"/>
    <col min="11021" max="11021" width="9.6640625" customWidth="1"/>
    <col min="11022" max="11022" width="11.1640625" customWidth="1"/>
    <col min="11023" max="11023" width="19.5" customWidth="1"/>
    <col min="11024" max="11024" width="14.6640625" customWidth="1"/>
    <col min="11025" max="11025" width="20.6640625" customWidth="1"/>
    <col min="11026" max="11026" width="129.83203125" customWidth="1"/>
    <col min="11274" max="11274" width="9.6640625" customWidth="1"/>
    <col min="11275" max="11275" width="9.1640625" customWidth="1"/>
    <col min="11276" max="11276" width="43.6640625" customWidth="1"/>
    <col min="11277" max="11277" width="9.6640625" customWidth="1"/>
    <col min="11278" max="11278" width="11.1640625" customWidth="1"/>
    <col min="11279" max="11279" width="19.5" customWidth="1"/>
    <col min="11280" max="11280" width="14.6640625" customWidth="1"/>
    <col min="11281" max="11281" width="20.6640625" customWidth="1"/>
    <col min="11282" max="11282" width="129.83203125" customWidth="1"/>
    <col min="11530" max="11530" width="9.6640625" customWidth="1"/>
    <col min="11531" max="11531" width="9.1640625" customWidth="1"/>
    <col min="11532" max="11532" width="43.6640625" customWidth="1"/>
    <col min="11533" max="11533" width="9.6640625" customWidth="1"/>
    <col min="11534" max="11534" width="11.1640625" customWidth="1"/>
    <col min="11535" max="11535" width="19.5" customWidth="1"/>
    <col min="11536" max="11536" width="14.6640625" customWidth="1"/>
    <col min="11537" max="11537" width="20.6640625" customWidth="1"/>
    <col min="11538" max="11538" width="129.83203125" customWidth="1"/>
    <col min="11786" max="11786" width="9.6640625" customWidth="1"/>
    <col min="11787" max="11787" width="9.1640625" customWidth="1"/>
    <col min="11788" max="11788" width="43.6640625" customWidth="1"/>
    <col min="11789" max="11789" width="9.6640625" customWidth="1"/>
    <col min="11790" max="11790" width="11.1640625" customWidth="1"/>
    <col min="11791" max="11791" width="19.5" customWidth="1"/>
    <col min="11792" max="11792" width="14.6640625" customWidth="1"/>
    <col min="11793" max="11793" width="20.6640625" customWidth="1"/>
    <col min="11794" max="11794" width="129.83203125" customWidth="1"/>
    <col min="12042" max="12042" width="9.6640625" customWidth="1"/>
    <col min="12043" max="12043" width="9.1640625" customWidth="1"/>
    <col min="12044" max="12044" width="43.6640625" customWidth="1"/>
    <col min="12045" max="12045" width="9.6640625" customWidth="1"/>
    <col min="12046" max="12046" width="11.1640625" customWidth="1"/>
    <col min="12047" max="12047" width="19.5" customWidth="1"/>
    <col min="12048" max="12048" width="14.6640625" customWidth="1"/>
    <col min="12049" max="12049" width="20.6640625" customWidth="1"/>
    <col min="12050" max="12050" width="129.83203125" customWidth="1"/>
    <col min="12298" max="12298" width="9.6640625" customWidth="1"/>
    <col min="12299" max="12299" width="9.1640625" customWidth="1"/>
    <col min="12300" max="12300" width="43.6640625" customWidth="1"/>
    <col min="12301" max="12301" width="9.6640625" customWidth="1"/>
    <col min="12302" max="12302" width="11.1640625" customWidth="1"/>
    <col min="12303" max="12303" width="19.5" customWidth="1"/>
    <col min="12304" max="12304" width="14.6640625" customWidth="1"/>
    <col min="12305" max="12305" width="20.6640625" customWidth="1"/>
    <col min="12306" max="12306" width="129.83203125" customWidth="1"/>
    <col min="12554" max="12554" width="9.6640625" customWidth="1"/>
    <col min="12555" max="12555" width="9.1640625" customWidth="1"/>
    <col min="12556" max="12556" width="43.6640625" customWidth="1"/>
    <col min="12557" max="12557" width="9.6640625" customWidth="1"/>
    <col min="12558" max="12558" width="11.1640625" customWidth="1"/>
    <col min="12559" max="12559" width="19.5" customWidth="1"/>
    <col min="12560" max="12560" width="14.6640625" customWidth="1"/>
    <col min="12561" max="12561" width="20.6640625" customWidth="1"/>
    <col min="12562" max="12562" width="129.83203125" customWidth="1"/>
    <col min="12810" max="12810" width="9.6640625" customWidth="1"/>
    <col min="12811" max="12811" width="9.1640625" customWidth="1"/>
    <col min="12812" max="12812" width="43.6640625" customWidth="1"/>
    <col min="12813" max="12813" width="9.6640625" customWidth="1"/>
    <col min="12814" max="12814" width="11.1640625" customWidth="1"/>
    <col min="12815" max="12815" width="19.5" customWidth="1"/>
    <col min="12816" max="12816" width="14.6640625" customWidth="1"/>
    <col min="12817" max="12817" width="20.6640625" customWidth="1"/>
    <col min="12818" max="12818" width="129.83203125" customWidth="1"/>
    <col min="13066" max="13066" width="9.6640625" customWidth="1"/>
    <col min="13067" max="13067" width="9.1640625" customWidth="1"/>
    <col min="13068" max="13068" width="43.6640625" customWidth="1"/>
    <col min="13069" max="13069" width="9.6640625" customWidth="1"/>
    <col min="13070" max="13070" width="11.1640625" customWidth="1"/>
    <col min="13071" max="13071" width="19.5" customWidth="1"/>
    <col min="13072" max="13072" width="14.6640625" customWidth="1"/>
    <col min="13073" max="13073" width="20.6640625" customWidth="1"/>
    <col min="13074" max="13074" width="129.83203125" customWidth="1"/>
    <col min="13322" max="13322" width="9.6640625" customWidth="1"/>
    <col min="13323" max="13323" width="9.1640625" customWidth="1"/>
    <col min="13324" max="13324" width="43.6640625" customWidth="1"/>
    <col min="13325" max="13325" width="9.6640625" customWidth="1"/>
    <col min="13326" max="13326" width="11.1640625" customWidth="1"/>
    <col min="13327" max="13327" width="19.5" customWidth="1"/>
    <col min="13328" max="13328" width="14.6640625" customWidth="1"/>
    <col min="13329" max="13329" width="20.6640625" customWidth="1"/>
    <col min="13330" max="13330" width="129.83203125" customWidth="1"/>
    <col min="13578" max="13578" width="9.6640625" customWidth="1"/>
    <col min="13579" max="13579" width="9.1640625" customWidth="1"/>
    <col min="13580" max="13580" width="43.6640625" customWidth="1"/>
    <col min="13581" max="13581" width="9.6640625" customWidth="1"/>
    <col min="13582" max="13582" width="11.1640625" customWidth="1"/>
    <col min="13583" max="13583" width="19.5" customWidth="1"/>
    <col min="13584" max="13584" width="14.6640625" customWidth="1"/>
    <col min="13585" max="13585" width="20.6640625" customWidth="1"/>
    <col min="13586" max="13586" width="129.83203125" customWidth="1"/>
    <col min="13834" max="13834" width="9.6640625" customWidth="1"/>
    <col min="13835" max="13835" width="9.1640625" customWidth="1"/>
    <col min="13836" max="13836" width="43.6640625" customWidth="1"/>
    <col min="13837" max="13837" width="9.6640625" customWidth="1"/>
    <col min="13838" max="13838" width="11.1640625" customWidth="1"/>
    <col min="13839" max="13839" width="19.5" customWidth="1"/>
    <col min="13840" max="13840" width="14.6640625" customWidth="1"/>
    <col min="13841" max="13841" width="20.6640625" customWidth="1"/>
    <col min="13842" max="13842" width="129.83203125" customWidth="1"/>
    <col min="14090" max="14090" width="9.6640625" customWidth="1"/>
    <col min="14091" max="14091" width="9.1640625" customWidth="1"/>
    <col min="14092" max="14092" width="43.6640625" customWidth="1"/>
    <col min="14093" max="14093" width="9.6640625" customWidth="1"/>
    <col min="14094" max="14094" width="11.1640625" customWidth="1"/>
    <col min="14095" max="14095" width="19.5" customWidth="1"/>
    <col min="14096" max="14096" width="14.6640625" customWidth="1"/>
    <col min="14097" max="14097" width="20.6640625" customWidth="1"/>
    <col min="14098" max="14098" width="129.83203125" customWidth="1"/>
    <col min="14346" max="14346" width="9.6640625" customWidth="1"/>
    <col min="14347" max="14347" width="9.1640625" customWidth="1"/>
    <col min="14348" max="14348" width="43.6640625" customWidth="1"/>
    <col min="14349" max="14349" width="9.6640625" customWidth="1"/>
    <col min="14350" max="14350" width="11.1640625" customWidth="1"/>
    <col min="14351" max="14351" width="19.5" customWidth="1"/>
    <col min="14352" max="14352" width="14.6640625" customWidth="1"/>
    <col min="14353" max="14353" width="20.6640625" customWidth="1"/>
    <col min="14354" max="14354" width="129.83203125" customWidth="1"/>
    <col min="14602" max="14602" width="9.6640625" customWidth="1"/>
    <col min="14603" max="14603" width="9.1640625" customWidth="1"/>
    <col min="14604" max="14604" width="43.6640625" customWidth="1"/>
    <col min="14605" max="14605" width="9.6640625" customWidth="1"/>
    <col min="14606" max="14606" width="11.1640625" customWidth="1"/>
    <col min="14607" max="14607" width="19.5" customWidth="1"/>
    <col min="14608" max="14608" width="14.6640625" customWidth="1"/>
    <col min="14609" max="14609" width="20.6640625" customWidth="1"/>
    <col min="14610" max="14610" width="129.83203125" customWidth="1"/>
    <col min="14858" max="14858" width="9.6640625" customWidth="1"/>
    <col min="14859" max="14859" width="9.1640625" customWidth="1"/>
    <col min="14860" max="14860" width="43.6640625" customWidth="1"/>
    <col min="14861" max="14861" width="9.6640625" customWidth="1"/>
    <col min="14862" max="14862" width="11.1640625" customWidth="1"/>
    <col min="14863" max="14863" width="19.5" customWidth="1"/>
    <col min="14864" max="14864" width="14.6640625" customWidth="1"/>
    <col min="14865" max="14865" width="20.6640625" customWidth="1"/>
    <col min="14866" max="14866" width="129.83203125" customWidth="1"/>
    <col min="15114" max="15114" width="9.6640625" customWidth="1"/>
    <col min="15115" max="15115" width="9.1640625" customWidth="1"/>
    <col min="15116" max="15116" width="43.6640625" customWidth="1"/>
    <col min="15117" max="15117" width="9.6640625" customWidth="1"/>
    <col min="15118" max="15118" width="11.1640625" customWidth="1"/>
    <col min="15119" max="15119" width="19.5" customWidth="1"/>
    <col min="15120" max="15120" width="14.6640625" customWidth="1"/>
    <col min="15121" max="15121" width="20.6640625" customWidth="1"/>
    <col min="15122" max="15122" width="129.83203125" customWidth="1"/>
    <col min="15370" max="15370" width="9.6640625" customWidth="1"/>
    <col min="15371" max="15371" width="9.1640625" customWidth="1"/>
    <col min="15372" max="15372" width="43.6640625" customWidth="1"/>
    <col min="15373" max="15373" width="9.6640625" customWidth="1"/>
    <col min="15374" max="15374" width="11.1640625" customWidth="1"/>
    <col min="15375" max="15375" width="19.5" customWidth="1"/>
    <col min="15376" max="15376" width="14.6640625" customWidth="1"/>
    <col min="15377" max="15377" width="20.6640625" customWidth="1"/>
    <col min="15378" max="15378" width="129.83203125" customWidth="1"/>
    <col min="15626" max="15626" width="9.6640625" customWidth="1"/>
    <col min="15627" max="15627" width="9.1640625" customWidth="1"/>
    <col min="15628" max="15628" width="43.6640625" customWidth="1"/>
    <col min="15629" max="15629" width="9.6640625" customWidth="1"/>
    <col min="15630" max="15630" width="11.1640625" customWidth="1"/>
    <col min="15631" max="15631" width="19.5" customWidth="1"/>
    <col min="15632" max="15632" width="14.6640625" customWidth="1"/>
    <col min="15633" max="15633" width="20.6640625" customWidth="1"/>
    <col min="15634" max="15634" width="129.83203125" customWidth="1"/>
    <col min="15882" max="15882" width="9.6640625" customWidth="1"/>
    <col min="15883" max="15883" width="9.1640625" customWidth="1"/>
    <col min="15884" max="15884" width="43.6640625" customWidth="1"/>
    <col min="15885" max="15885" width="9.6640625" customWidth="1"/>
    <col min="15886" max="15886" width="11.1640625" customWidth="1"/>
    <col min="15887" max="15887" width="19.5" customWidth="1"/>
    <col min="15888" max="15888" width="14.6640625" customWidth="1"/>
    <col min="15889" max="15889" width="20.6640625" customWidth="1"/>
    <col min="15890" max="15890" width="129.83203125" customWidth="1"/>
    <col min="16138" max="16138" width="9.6640625" customWidth="1"/>
    <col min="16139" max="16139" width="9.1640625" customWidth="1"/>
    <col min="16140" max="16140" width="43.6640625" customWidth="1"/>
    <col min="16141" max="16141" width="9.6640625" customWidth="1"/>
    <col min="16142" max="16142" width="11.1640625" customWidth="1"/>
    <col min="16143" max="16143" width="19.5" customWidth="1"/>
    <col min="16144" max="16144" width="14.6640625" customWidth="1"/>
    <col min="16145" max="16145" width="20.6640625" customWidth="1"/>
    <col min="16146" max="16146" width="129.83203125" customWidth="1"/>
  </cols>
  <sheetData>
    <row r="1" spans="1:18" hidden="1" x14ac:dyDescent="0.2">
      <c r="A1" s="1204"/>
      <c r="B1" s="1205" t="s">
        <v>6</v>
      </c>
      <c r="C1" s="1205"/>
      <c r="M1" s="1207"/>
      <c r="P1" s="1207"/>
      <c r="Q1" s="1207"/>
      <c r="R1" s="1208"/>
    </row>
    <row r="2" spans="1:18" s="1213" customFormat="1" ht="11.5" hidden="1" customHeight="1" x14ac:dyDescent="0.3">
      <c r="A2" s="1209"/>
      <c r="B2" s="1607" t="s">
        <v>15</v>
      </c>
      <c r="C2" s="1607"/>
      <c r="D2" s="1607"/>
      <c r="E2" s="1607"/>
      <c r="F2" s="1607"/>
      <c r="G2" s="1607"/>
      <c r="H2" s="1607"/>
      <c r="I2" s="1210"/>
      <c r="J2" s="1210"/>
      <c r="K2" s="1210"/>
      <c r="L2" s="1210"/>
      <c r="M2" s="1211"/>
      <c r="N2" s="1210"/>
      <c r="O2" s="1210"/>
      <c r="P2" s="1210"/>
      <c r="Q2" s="1210"/>
      <c r="R2" s="1212"/>
    </row>
    <row r="3" spans="1:18" s="1213" customFormat="1" ht="11.5" hidden="1" customHeight="1" x14ac:dyDescent="0.3">
      <c r="A3" s="1209"/>
      <c r="B3" s="1607"/>
      <c r="C3" s="1607"/>
      <c r="D3" s="1607"/>
      <c r="E3" s="1607"/>
      <c r="F3" s="1607"/>
      <c r="G3" s="1607"/>
      <c r="H3" s="1607"/>
      <c r="I3" s="1210"/>
      <c r="J3" s="1210"/>
      <c r="K3" s="1210"/>
      <c r="L3" s="1210"/>
      <c r="M3" s="1211"/>
      <c r="N3" s="1210"/>
      <c r="O3" s="1210"/>
      <c r="P3" s="1210"/>
      <c r="Q3" s="1210"/>
      <c r="R3" s="1212"/>
    </row>
    <row r="4" spans="1:18" ht="18" x14ac:dyDescent="0.2">
      <c r="A4" s="1214"/>
      <c r="B4" s="1608" t="s">
        <v>16</v>
      </c>
      <c r="C4" s="1608"/>
      <c r="D4" s="1608"/>
      <c r="E4" s="1608"/>
      <c r="F4" s="1608"/>
      <c r="G4" s="1608"/>
      <c r="H4" s="1608"/>
      <c r="M4" s="1215"/>
      <c r="R4" s="1216"/>
    </row>
    <row r="5" spans="1:18" ht="18" x14ac:dyDescent="0.2">
      <c r="A5" s="1214"/>
      <c r="B5" s="1608" t="s">
        <v>17</v>
      </c>
      <c r="C5" s="1608"/>
      <c r="D5" s="1608"/>
      <c r="E5" s="1608"/>
      <c r="F5" s="1608"/>
      <c r="G5" s="1608"/>
      <c r="H5" s="1608"/>
      <c r="M5" s="1215"/>
      <c r="R5" s="1216"/>
    </row>
    <row r="6" spans="1:18" x14ac:dyDescent="0.2">
      <c r="B6" s="1609" t="s">
        <v>18</v>
      </c>
      <c r="C6" s="1609"/>
      <c r="D6" s="1609"/>
      <c r="E6" s="1609"/>
      <c r="F6" s="1609"/>
      <c r="G6" s="1609"/>
      <c r="H6" s="1609"/>
      <c r="I6" s="1217"/>
      <c r="J6" s="1217"/>
      <c r="K6" s="1217"/>
      <c r="L6" s="1217"/>
      <c r="M6" s="1217"/>
      <c r="O6" s="1217"/>
      <c r="P6" s="1217"/>
      <c r="Q6" s="1217"/>
      <c r="R6" s="1218"/>
    </row>
    <row r="7" spans="1:18" x14ac:dyDescent="0.2">
      <c r="B7" s="1610" t="s">
        <v>19</v>
      </c>
      <c r="C7" s="1610"/>
      <c r="D7" s="1610"/>
      <c r="E7" s="1610"/>
      <c r="F7" s="1610"/>
      <c r="G7" s="1610"/>
      <c r="H7" s="1610"/>
      <c r="I7" s="1217"/>
      <c r="J7" s="1217"/>
      <c r="K7" s="1217"/>
      <c r="L7" s="1217"/>
      <c r="M7" s="1217"/>
      <c r="N7" s="1217"/>
      <c r="O7" s="1217"/>
      <c r="P7" s="1217"/>
      <c r="Q7" s="1217"/>
      <c r="R7" s="1218"/>
    </row>
    <row r="8" spans="1:18" ht="17" thickBot="1" x14ac:dyDescent="0.25">
      <c r="A8" s="1219"/>
      <c r="B8" s="1606" t="s">
        <v>20</v>
      </c>
      <c r="C8" s="1606"/>
      <c r="D8" s="1606"/>
      <c r="E8" s="1606"/>
      <c r="F8" s="1606"/>
      <c r="G8" s="1606"/>
      <c r="H8" s="1606"/>
      <c r="O8" s="1219"/>
      <c r="Q8" s="1219"/>
      <c r="R8" s="1220"/>
    </row>
    <row r="9" spans="1:18" ht="25" customHeight="1" x14ac:dyDescent="0.15">
      <c r="A9" s="1611" t="s">
        <v>21</v>
      </c>
      <c r="B9" s="1611" t="s">
        <v>22</v>
      </c>
      <c r="C9" s="1614" t="s">
        <v>23</v>
      </c>
      <c r="D9" s="1617" t="s">
        <v>24</v>
      </c>
      <c r="E9" s="1617"/>
      <c r="F9" s="1617"/>
      <c r="G9" s="1617"/>
      <c r="H9" s="1617"/>
      <c r="I9" s="1617"/>
      <c r="J9" s="1618"/>
      <c r="K9" s="1619" t="s">
        <v>25</v>
      </c>
      <c r="L9" s="1620"/>
      <c r="M9" s="1643" t="s">
        <v>26</v>
      </c>
      <c r="N9" s="1626"/>
      <c r="O9" s="1627"/>
      <c r="P9" s="1625" t="s">
        <v>27</v>
      </c>
      <c r="Q9" s="1626"/>
      <c r="R9" s="1627"/>
    </row>
    <row r="10" spans="1:18" ht="42" x14ac:dyDescent="0.15">
      <c r="A10" s="1612"/>
      <c r="B10" s="1612"/>
      <c r="C10" s="1615"/>
      <c r="D10" s="1628" t="s">
        <v>28</v>
      </c>
      <c r="E10" s="1628"/>
      <c r="F10" s="1629"/>
      <c r="G10" s="1630" t="s">
        <v>29</v>
      </c>
      <c r="H10" s="1628"/>
      <c r="I10" s="1629"/>
      <c r="J10" s="1631" t="s">
        <v>30</v>
      </c>
      <c r="K10" s="1222" t="s">
        <v>28</v>
      </c>
      <c r="L10" s="1634" t="s">
        <v>30</v>
      </c>
      <c r="M10" s="1223" t="s">
        <v>28</v>
      </c>
      <c r="N10" s="1224" t="s">
        <v>29</v>
      </c>
      <c r="O10" s="1637" t="s">
        <v>30</v>
      </c>
      <c r="P10" s="1225" t="s">
        <v>28</v>
      </c>
      <c r="Q10" s="1225" t="s">
        <v>31</v>
      </c>
      <c r="R10" s="1226" t="s">
        <v>29</v>
      </c>
    </row>
    <row r="11" spans="1:18" ht="17" x14ac:dyDescent="0.15">
      <c r="A11" s="1612"/>
      <c r="B11" s="1612"/>
      <c r="C11" s="1615"/>
      <c r="D11" s="1639" t="s">
        <v>32</v>
      </c>
      <c r="E11" s="1641" t="s">
        <v>32</v>
      </c>
      <c r="F11" s="1641" t="s">
        <v>32</v>
      </c>
      <c r="G11" s="1621" t="s">
        <v>33</v>
      </c>
      <c r="H11" s="1621" t="s">
        <v>33</v>
      </c>
      <c r="I11" s="1621" t="s">
        <v>33</v>
      </c>
      <c r="J11" s="1632"/>
      <c r="K11" s="1623" t="s">
        <v>32</v>
      </c>
      <c r="L11" s="1635"/>
      <c r="M11" s="1644" t="s">
        <v>32</v>
      </c>
      <c r="N11" s="1647" t="s">
        <v>33</v>
      </c>
      <c r="O11" s="1637"/>
      <c r="P11" s="1649" t="s">
        <v>32</v>
      </c>
      <c r="Q11" s="1647" t="s">
        <v>34</v>
      </c>
      <c r="R11" s="1227" t="s">
        <v>35</v>
      </c>
    </row>
    <row r="12" spans="1:18" ht="18" thickBot="1" x14ac:dyDescent="0.2">
      <c r="A12" s="1613"/>
      <c r="B12" s="1613"/>
      <c r="C12" s="1616"/>
      <c r="D12" s="1640"/>
      <c r="E12" s="1642"/>
      <c r="F12" s="1642"/>
      <c r="G12" s="1622"/>
      <c r="H12" s="1622"/>
      <c r="I12" s="1622"/>
      <c r="J12" s="1633"/>
      <c r="K12" s="1624"/>
      <c r="L12" s="1636"/>
      <c r="M12" s="1645"/>
      <c r="N12" s="1648"/>
      <c r="O12" s="1638"/>
      <c r="P12" s="1650"/>
      <c r="Q12" s="1648"/>
      <c r="R12" s="1228" t="s">
        <v>36</v>
      </c>
    </row>
    <row r="13" spans="1:18" ht="18" customHeight="1" thickBot="1" x14ac:dyDescent="0.25">
      <c r="A13" s="1229"/>
      <c r="B13" s="1230"/>
      <c r="C13" s="1231"/>
      <c r="D13" s="1232" t="s">
        <v>37</v>
      </c>
      <c r="E13" s="1233" t="s">
        <v>38</v>
      </c>
      <c r="F13" s="1233" t="s">
        <v>39</v>
      </c>
      <c r="G13" s="1233" t="s">
        <v>37</v>
      </c>
      <c r="H13" s="1233" t="s">
        <v>38</v>
      </c>
      <c r="I13" s="1233" t="s">
        <v>39</v>
      </c>
      <c r="J13" s="1234"/>
      <c r="K13" s="1235"/>
      <c r="L13" s="1236"/>
      <c r="M13" s="1235"/>
      <c r="N13" s="1236"/>
      <c r="O13" s="1237"/>
      <c r="P13" s="1238"/>
      <c r="Q13" s="1236"/>
      <c r="R13" s="1221"/>
    </row>
    <row r="14" spans="1:18" ht="18" customHeight="1" x14ac:dyDescent="0.2">
      <c r="A14" s="1239">
        <v>1</v>
      </c>
      <c r="B14" s="1240" t="s">
        <v>40</v>
      </c>
      <c r="C14" s="1241" t="s">
        <v>41</v>
      </c>
      <c r="D14" s="1242"/>
      <c r="E14" s="1243"/>
      <c r="F14" s="1243"/>
      <c r="G14" s="1244"/>
      <c r="H14" s="1244"/>
      <c r="I14" s="1244"/>
      <c r="J14" s="1245"/>
      <c r="K14" s="1651"/>
      <c r="L14" s="1652"/>
      <c r="M14" s="1246"/>
      <c r="N14" s="1247"/>
      <c r="O14" s="1248"/>
      <c r="P14" s="1249"/>
      <c r="Q14" s="1250"/>
      <c r="R14" s="1251"/>
    </row>
    <row r="15" spans="1:18" ht="18" customHeight="1" x14ac:dyDescent="0.2">
      <c r="A15" s="1239">
        <v>1.1000000000000001</v>
      </c>
      <c r="B15" s="1252" t="s">
        <v>42</v>
      </c>
      <c r="C15" s="1253" t="s">
        <v>41</v>
      </c>
      <c r="D15" s="1254"/>
      <c r="E15" s="1255"/>
      <c r="F15" s="1255"/>
      <c r="G15" s="1255"/>
      <c r="H15" s="1255"/>
      <c r="I15" s="1255"/>
      <c r="J15" s="1256"/>
      <c r="K15" s="1653"/>
      <c r="L15" s="1654"/>
      <c r="M15" s="1257"/>
      <c r="N15" s="1258"/>
      <c r="O15" s="1259"/>
      <c r="P15" s="1260">
        <v>1.38</v>
      </c>
      <c r="Q15" s="1261"/>
      <c r="R15" s="1262"/>
    </row>
    <row r="16" spans="1:18" ht="18" customHeight="1" x14ac:dyDescent="0.2">
      <c r="A16" s="1239" t="s">
        <v>43</v>
      </c>
      <c r="B16" s="1263" t="s">
        <v>44</v>
      </c>
      <c r="C16" s="1264" t="s">
        <v>41</v>
      </c>
      <c r="D16" s="1265">
        <v>1.64</v>
      </c>
      <c r="E16" s="1266"/>
      <c r="F16" s="1266"/>
      <c r="G16" s="1266"/>
      <c r="H16" s="1266"/>
      <c r="I16" s="1266"/>
      <c r="J16" s="1267" t="s">
        <v>45</v>
      </c>
      <c r="K16" s="1653"/>
      <c r="L16" s="1654"/>
      <c r="M16" s="1257" t="s">
        <v>46</v>
      </c>
      <c r="N16" s="1268"/>
      <c r="O16" s="1259" t="s">
        <v>47</v>
      </c>
      <c r="P16" s="1269">
        <v>1.6</v>
      </c>
      <c r="Q16" s="1261"/>
      <c r="R16" s="1262"/>
    </row>
    <row r="17" spans="1:18" ht="18" customHeight="1" x14ac:dyDescent="0.2">
      <c r="A17" s="1239"/>
      <c r="B17" s="1263"/>
      <c r="C17" s="1264" t="s">
        <v>41</v>
      </c>
      <c r="D17" s="1270"/>
      <c r="E17" s="1271"/>
      <c r="F17" s="1271"/>
      <c r="G17" s="1272"/>
      <c r="H17" s="1272"/>
      <c r="I17" s="1272"/>
      <c r="J17" s="1273"/>
      <c r="K17" s="1653"/>
      <c r="L17" s="1654"/>
      <c r="M17" s="1274" t="s">
        <v>48</v>
      </c>
      <c r="N17" s="1268"/>
      <c r="O17" s="1259" t="s">
        <v>49</v>
      </c>
      <c r="P17" s="1275"/>
      <c r="Q17" s="1261"/>
      <c r="R17" s="1262"/>
    </row>
    <row r="18" spans="1:18" ht="18" customHeight="1" x14ac:dyDescent="0.2">
      <c r="A18" s="1239" t="s">
        <v>50</v>
      </c>
      <c r="B18" s="1263" t="s">
        <v>51</v>
      </c>
      <c r="C18" s="1276" t="s">
        <v>41</v>
      </c>
      <c r="D18" s="1265">
        <v>1.1100000000000001</v>
      </c>
      <c r="E18" s="1266"/>
      <c r="F18" s="1266"/>
      <c r="G18" s="1266"/>
      <c r="H18" s="1266"/>
      <c r="I18" s="1266"/>
      <c r="J18" s="1267" t="s">
        <v>45</v>
      </c>
      <c r="K18" s="1653"/>
      <c r="L18" s="1654"/>
      <c r="M18" s="1274" t="s">
        <v>52</v>
      </c>
      <c r="N18" s="1268"/>
      <c r="O18" s="1259" t="s">
        <v>53</v>
      </c>
      <c r="P18" s="1269">
        <v>1.33</v>
      </c>
      <c r="Q18" s="1261"/>
      <c r="R18" s="1262"/>
    </row>
    <row r="19" spans="1:18" ht="18" customHeight="1" x14ac:dyDescent="0.2">
      <c r="A19" s="1239"/>
      <c r="B19" s="1263"/>
      <c r="C19" s="1264" t="s">
        <v>41</v>
      </c>
      <c r="D19" s="1270"/>
      <c r="E19" s="1271"/>
      <c r="F19" s="1271"/>
      <c r="G19" s="1271"/>
      <c r="H19" s="1271"/>
      <c r="I19" s="1271"/>
      <c r="J19" s="1273"/>
      <c r="K19" s="1653"/>
      <c r="L19" s="1654"/>
      <c r="M19" s="1274" t="s">
        <v>54</v>
      </c>
      <c r="N19" s="1268"/>
      <c r="O19" s="1259"/>
      <c r="P19" s="1275"/>
      <c r="Q19" s="1261"/>
      <c r="R19" s="1262"/>
    </row>
    <row r="20" spans="1:18" ht="18" customHeight="1" x14ac:dyDescent="0.2">
      <c r="A20" s="1239">
        <v>1.2</v>
      </c>
      <c r="B20" s="1277" t="s">
        <v>55</v>
      </c>
      <c r="C20" s="1278" t="s">
        <v>41</v>
      </c>
      <c r="D20" s="1279"/>
      <c r="E20" s="1280"/>
      <c r="F20" s="1280"/>
      <c r="G20" s="1280"/>
      <c r="H20" s="1280"/>
      <c r="I20" s="1280"/>
      <c r="J20" s="1245"/>
      <c r="K20" s="1653"/>
      <c r="L20" s="1654"/>
      <c r="M20" s="1274"/>
      <c r="N20" s="1261"/>
      <c r="O20" s="1259"/>
      <c r="P20" s="1281"/>
      <c r="Q20" s="1261"/>
      <c r="R20" s="1262"/>
    </row>
    <row r="21" spans="1:18" ht="18" customHeight="1" x14ac:dyDescent="0.2">
      <c r="A21" s="1239" t="s">
        <v>56</v>
      </c>
      <c r="B21" s="1263" t="s">
        <v>44</v>
      </c>
      <c r="C21" s="1253" t="s">
        <v>41</v>
      </c>
      <c r="D21" s="1279">
        <f>AVERAGE(D27,D35)</f>
        <v>1.105</v>
      </c>
      <c r="E21" s="1282">
        <f t="shared" ref="E21:F21" si="0">AVERAGE(E27,E35)</f>
        <v>1.08</v>
      </c>
      <c r="F21" s="1282">
        <f t="shared" si="0"/>
        <v>1.27</v>
      </c>
      <c r="G21" s="1283"/>
      <c r="H21" s="1283"/>
      <c r="I21" s="1283"/>
      <c r="J21" s="1284" t="s">
        <v>57</v>
      </c>
      <c r="K21" s="1653"/>
      <c r="L21" s="1654"/>
      <c r="M21" s="1285">
        <v>1.1000000000000001</v>
      </c>
      <c r="N21" s="1261"/>
      <c r="O21" s="1259" t="s">
        <v>58</v>
      </c>
      <c r="P21" s="1260"/>
      <c r="Q21" s="1261"/>
      <c r="R21" s="1262"/>
    </row>
    <row r="22" spans="1:18" ht="18" customHeight="1" x14ac:dyDescent="0.2">
      <c r="A22" s="1239" t="s">
        <v>59</v>
      </c>
      <c r="B22" s="1286" t="s">
        <v>60</v>
      </c>
      <c r="C22" s="1253" t="s">
        <v>41</v>
      </c>
      <c r="D22" s="1287"/>
      <c r="E22" s="1280"/>
      <c r="F22" s="1280"/>
      <c r="G22" s="1280"/>
      <c r="H22" s="1280"/>
      <c r="I22" s="1280"/>
      <c r="J22" s="1245" t="s">
        <v>6</v>
      </c>
      <c r="K22" s="1653"/>
      <c r="L22" s="1654"/>
      <c r="M22" s="1288">
        <v>1.21</v>
      </c>
      <c r="N22" s="1261"/>
      <c r="O22" s="1259" t="s">
        <v>61</v>
      </c>
      <c r="P22" s="1281"/>
      <c r="Q22" s="1261"/>
      <c r="R22" s="1262"/>
    </row>
    <row r="23" spans="1:18" ht="18" customHeight="1" x14ac:dyDescent="0.2">
      <c r="A23" s="1239" t="s">
        <v>62</v>
      </c>
      <c r="B23" s="1286" t="s">
        <v>63</v>
      </c>
      <c r="C23" s="1253" t="s">
        <v>41</v>
      </c>
      <c r="D23" s="1287"/>
      <c r="E23" s="1280"/>
      <c r="F23" s="1280"/>
      <c r="G23" s="1280"/>
      <c r="H23" s="1280"/>
      <c r="I23" s="1280"/>
      <c r="J23" s="1245"/>
      <c r="K23" s="1653"/>
      <c r="L23" s="1654"/>
      <c r="M23" s="1288">
        <v>1.075</v>
      </c>
      <c r="N23" s="1261"/>
      <c r="O23" s="1259" t="s">
        <v>64</v>
      </c>
      <c r="P23" s="1281"/>
      <c r="Q23" s="1261"/>
      <c r="R23" s="1262"/>
    </row>
    <row r="24" spans="1:18" ht="18" customHeight="1" x14ac:dyDescent="0.2">
      <c r="A24" s="1239" t="s">
        <v>65</v>
      </c>
      <c r="B24" s="1263" t="s">
        <v>51</v>
      </c>
      <c r="C24" s="1253" t="s">
        <v>41</v>
      </c>
      <c r="D24" s="1279">
        <f>AVERAGE(D28,D36)</f>
        <v>0.97499999999999998</v>
      </c>
      <c r="E24" s="1282">
        <f t="shared" ref="E24:F24" si="1">AVERAGE(E28,E36)</f>
        <v>1.0150000000000001</v>
      </c>
      <c r="F24" s="1282">
        <f t="shared" si="1"/>
        <v>1.145</v>
      </c>
      <c r="G24" s="1282"/>
      <c r="H24" s="1282"/>
      <c r="I24" s="1282"/>
      <c r="J24" s="1289"/>
      <c r="K24" s="1653"/>
      <c r="L24" s="1654"/>
      <c r="M24" s="1288">
        <v>0.91</v>
      </c>
      <c r="N24" s="1258"/>
      <c r="O24" s="1259" t="s">
        <v>58</v>
      </c>
      <c r="P24" s="1281"/>
      <c r="Q24" s="1261"/>
      <c r="R24" s="1262"/>
    </row>
    <row r="25" spans="1:18" ht="18" customHeight="1" thickBot="1" x14ac:dyDescent="0.25">
      <c r="A25" s="1239" t="s">
        <v>66</v>
      </c>
      <c r="B25" s="1286" t="s">
        <v>67</v>
      </c>
      <c r="C25" s="1253" t="s">
        <v>41</v>
      </c>
      <c r="D25" s="1657" t="s">
        <v>68</v>
      </c>
      <c r="E25" s="1658"/>
      <c r="F25" s="1658"/>
      <c r="G25" s="1658"/>
      <c r="H25" s="1658"/>
      <c r="I25" s="1658"/>
      <c r="J25" s="1659"/>
      <c r="K25" s="1653"/>
      <c r="L25" s="1654"/>
      <c r="M25" s="1257" t="s">
        <v>69</v>
      </c>
      <c r="N25" s="1261"/>
      <c r="O25" s="1259" t="s">
        <v>70</v>
      </c>
      <c r="P25" s="1260">
        <f>1/0.73</f>
        <v>1.3698630136986301</v>
      </c>
      <c r="Q25" s="1261"/>
      <c r="R25" s="1262"/>
    </row>
    <row r="26" spans="1:18" ht="18" customHeight="1" x14ac:dyDescent="0.2">
      <c r="A26" s="1290" t="s">
        <v>71</v>
      </c>
      <c r="B26" s="1263" t="s">
        <v>72</v>
      </c>
      <c r="C26" s="1253" t="s">
        <v>41</v>
      </c>
      <c r="D26" s="1279">
        <f>AVERAGE(D27,D28)</f>
        <v>1.0350000000000001</v>
      </c>
      <c r="E26" s="1282">
        <f t="shared" ref="E26:F26" si="2">AVERAGE(E27,E28)</f>
        <v>0.96</v>
      </c>
      <c r="F26" s="1282">
        <f t="shared" si="2"/>
        <v>1.115</v>
      </c>
      <c r="G26" s="1282"/>
      <c r="H26" s="1282"/>
      <c r="I26" s="1282"/>
      <c r="J26" s="1289" t="s">
        <v>73</v>
      </c>
      <c r="K26" s="1653"/>
      <c r="L26" s="1654"/>
      <c r="M26" s="1257">
        <v>1.05</v>
      </c>
      <c r="N26" s="1258"/>
      <c r="O26" s="1259" t="s">
        <v>74</v>
      </c>
      <c r="P26" s="1260"/>
      <c r="Q26" s="1261"/>
      <c r="R26" s="1262"/>
    </row>
    <row r="27" spans="1:18" ht="18" customHeight="1" x14ac:dyDescent="0.2">
      <c r="A27" s="1290" t="s">
        <v>75</v>
      </c>
      <c r="B27" s="1286" t="s">
        <v>44</v>
      </c>
      <c r="C27" s="1253" t="s">
        <v>41</v>
      </c>
      <c r="D27" s="1291">
        <v>1.1000000000000001</v>
      </c>
      <c r="E27" s="1292">
        <v>1</v>
      </c>
      <c r="F27" s="1292">
        <v>1.19</v>
      </c>
      <c r="G27" s="1282"/>
      <c r="H27" s="1282"/>
      <c r="I27" s="1282"/>
      <c r="J27" s="1289"/>
      <c r="K27" s="1653"/>
      <c r="L27" s="1654"/>
      <c r="M27" s="1257">
        <v>1.07</v>
      </c>
      <c r="N27" s="1258"/>
      <c r="O27" s="1259" t="s">
        <v>76</v>
      </c>
      <c r="P27" s="1260">
        <f>1.43</f>
        <v>1.43</v>
      </c>
      <c r="Q27" s="1261"/>
      <c r="R27" s="1262"/>
    </row>
    <row r="28" spans="1:18" ht="18" customHeight="1" x14ac:dyDescent="0.2">
      <c r="A28" s="1290" t="s">
        <v>77</v>
      </c>
      <c r="B28" s="1286" t="s">
        <v>51</v>
      </c>
      <c r="C28" s="1253" t="s">
        <v>41</v>
      </c>
      <c r="D28" s="1291">
        <v>0.97</v>
      </c>
      <c r="E28" s="1292">
        <v>0.92</v>
      </c>
      <c r="F28" s="1292">
        <v>1.04</v>
      </c>
      <c r="G28" s="1282"/>
      <c r="H28" s="1282"/>
      <c r="I28" s="1282"/>
      <c r="J28" s="1289"/>
      <c r="K28" s="1653"/>
      <c r="L28" s="1654"/>
      <c r="M28" s="1257">
        <v>0.91</v>
      </c>
      <c r="N28" s="1258"/>
      <c r="O28" s="1259" t="s">
        <v>78</v>
      </c>
      <c r="P28" s="1260">
        <v>1.25</v>
      </c>
      <c r="Q28" s="1261"/>
      <c r="R28" s="1262"/>
    </row>
    <row r="29" spans="1:18" ht="18" customHeight="1" x14ac:dyDescent="0.2">
      <c r="A29" s="1290" t="s">
        <v>79</v>
      </c>
      <c r="B29" s="1293" t="s">
        <v>80</v>
      </c>
      <c r="C29" s="1253" t="s">
        <v>41</v>
      </c>
      <c r="D29" s="1254"/>
      <c r="E29" s="1255"/>
      <c r="F29" s="1255"/>
      <c r="G29" s="1255"/>
      <c r="H29" s="1255"/>
      <c r="I29" s="1255"/>
      <c r="J29" s="1256"/>
      <c r="K29" s="1653"/>
      <c r="L29" s="1654"/>
      <c r="M29" s="1257">
        <v>0.92</v>
      </c>
      <c r="N29" s="1258"/>
      <c r="O29" s="1259" t="s">
        <v>81</v>
      </c>
      <c r="P29" s="1260"/>
      <c r="Q29" s="1261"/>
      <c r="R29" s="1262"/>
    </row>
    <row r="30" spans="1:18" ht="18" customHeight="1" x14ac:dyDescent="0.2">
      <c r="A30" s="1290" t="s">
        <v>82</v>
      </c>
      <c r="B30" s="1293" t="s">
        <v>83</v>
      </c>
      <c r="C30" s="1253" t="s">
        <v>41</v>
      </c>
      <c r="D30" s="1254"/>
      <c r="E30" s="1255"/>
      <c r="F30" s="1255"/>
      <c r="G30" s="1255"/>
      <c r="H30" s="1255"/>
      <c r="I30" s="1255"/>
      <c r="J30" s="1256"/>
      <c r="K30" s="1653"/>
      <c r="L30" s="1654"/>
      <c r="M30" s="1257">
        <v>0.88</v>
      </c>
      <c r="N30" s="1258"/>
      <c r="O30" s="1259" t="s">
        <v>81</v>
      </c>
      <c r="P30" s="1260"/>
      <c r="Q30" s="1261"/>
      <c r="R30" s="1262"/>
    </row>
    <row r="31" spans="1:18" ht="18" customHeight="1" x14ac:dyDescent="0.2">
      <c r="A31" s="1290" t="s">
        <v>84</v>
      </c>
      <c r="B31" s="1293" t="s">
        <v>85</v>
      </c>
      <c r="C31" s="1253" t="s">
        <v>41</v>
      </c>
      <c r="D31" s="1254"/>
      <c r="E31" s="1255"/>
      <c r="F31" s="1255"/>
      <c r="G31" s="1255"/>
      <c r="H31" s="1255"/>
      <c r="I31" s="1255"/>
      <c r="J31" s="1256"/>
      <c r="K31" s="1653"/>
      <c r="L31" s="1654"/>
      <c r="M31" s="1257">
        <v>0.77</v>
      </c>
      <c r="N31" s="1258"/>
      <c r="O31" s="1259" t="s">
        <v>86</v>
      </c>
      <c r="P31" s="1260"/>
      <c r="Q31" s="1261"/>
      <c r="R31" s="1262"/>
    </row>
    <row r="32" spans="1:18" ht="18" customHeight="1" x14ac:dyDescent="0.2">
      <c r="A32" s="1290" t="s">
        <v>87</v>
      </c>
      <c r="B32" s="1293" t="s">
        <v>88</v>
      </c>
      <c r="C32" s="1253" t="s">
        <v>41</v>
      </c>
      <c r="D32" s="1254"/>
      <c r="E32" s="1255"/>
      <c r="F32" s="1255"/>
      <c r="G32" s="1255"/>
      <c r="H32" s="1255"/>
      <c r="I32" s="1255"/>
      <c r="J32" s="1256"/>
      <c r="K32" s="1653"/>
      <c r="L32" s="1654"/>
      <c r="M32" s="1257">
        <v>0.88</v>
      </c>
      <c r="N32" s="1258"/>
      <c r="O32" s="1259" t="s">
        <v>81</v>
      </c>
      <c r="P32" s="1260"/>
      <c r="Q32" s="1261"/>
      <c r="R32" s="1262"/>
    </row>
    <row r="33" spans="1:18" ht="18" customHeight="1" x14ac:dyDescent="0.2">
      <c r="A33" s="1290" t="s">
        <v>89</v>
      </c>
      <c r="B33" s="1293" t="s">
        <v>90</v>
      </c>
      <c r="C33" s="1253" t="s">
        <v>41</v>
      </c>
      <c r="D33" s="1254"/>
      <c r="E33" s="1255"/>
      <c r="F33" s="1255"/>
      <c r="G33" s="1255"/>
      <c r="H33" s="1255"/>
      <c r="I33" s="1255"/>
      <c r="J33" s="1256"/>
      <c r="K33" s="1653"/>
      <c r="L33" s="1654"/>
      <c r="M33" s="1257">
        <v>1.06</v>
      </c>
      <c r="N33" s="1258"/>
      <c r="O33" s="1259" t="s">
        <v>81</v>
      </c>
      <c r="P33" s="1260"/>
      <c r="Q33" s="1261"/>
      <c r="R33" s="1262"/>
    </row>
    <row r="34" spans="1:18" ht="18" customHeight="1" x14ac:dyDescent="0.2">
      <c r="A34" s="1290" t="s">
        <v>91</v>
      </c>
      <c r="B34" s="1263" t="s">
        <v>92</v>
      </c>
      <c r="C34" s="1253" t="s">
        <v>41</v>
      </c>
      <c r="D34" s="1279">
        <f>AVERAGE(D35,D36)</f>
        <v>1.0449999999999999</v>
      </c>
      <c r="E34" s="1282">
        <f t="shared" ref="E34:F34" si="3">AVERAGE(E35,E36)</f>
        <v>1.135</v>
      </c>
      <c r="F34" s="1282">
        <f t="shared" si="3"/>
        <v>1.3</v>
      </c>
      <c r="G34" s="1282"/>
      <c r="H34" s="1282"/>
      <c r="I34" s="1282"/>
      <c r="J34" s="1289" t="s">
        <v>73</v>
      </c>
      <c r="K34" s="1653"/>
      <c r="L34" s="1654"/>
      <c r="M34" s="1257">
        <v>1.08</v>
      </c>
      <c r="N34" s="1258"/>
      <c r="O34" s="1259" t="s">
        <v>93</v>
      </c>
      <c r="P34" s="1260">
        <v>1.48</v>
      </c>
      <c r="Q34" s="1261"/>
      <c r="R34" s="1262"/>
    </row>
    <row r="35" spans="1:18" ht="18" customHeight="1" x14ac:dyDescent="0.2">
      <c r="A35" s="1290" t="s">
        <v>94</v>
      </c>
      <c r="B35" s="1286" t="s">
        <v>44</v>
      </c>
      <c r="C35" s="1253" t="s">
        <v>41</v>
      </c>
      <c r="D35" s="1294">
        <v>1.1100000000000001</v>
      </c>
      <c r="E35" s="1295">
        <v>1.1599999999999999</v>
      </c>
      <c r="F35" s="1295">
        <v>1.35</v>
      </c>
      <c r="G35" s="1295"/>
      <c r="H35" s="1295"/>
      <c r="I35" s="1295"/>
      <c r="J35" s="1296"/>
      <c r="K35" s="1653"/>
      <c r="L35" s="1654"/>
      <c r="M35" s="1257">
        <v>1.1200000000000001</v>
      </c>
      <c r="N35" s="1268"/>
      <c r="O35" s="1259" t="s">
        <v>95</v>
      </c>
      <c r="P35" s="1260">
        <v>1.54</v>
      </c>
      <c r="Q35" s="1261"/>
      <c r="R35" s="1297"/>
    </row>
    <row r="36" spans="1:18" ht="18" customHeight="1" x14ac:dyDescent="0.2">
      <c r="A36" s="1290" t="s">
        <v>96</v>
      </c>
      <c r="B36" s="1286" t="s">
        <v>51</v>
      </c>
      <c r="C36" s="1253" t="s">
        <v>41</v>
      </c>
      <c r="D36" s="1291">
        <v>0.98</v>
      </c>
      <c r="E36" s="1292">
        <v>1.1100000000000001</v>
      </c>
      <c r="F36" s="1292">
        <v>1.25</v>
      </c>
      <c r="G36" s="1298"/>
      <c r="H36" s="1298"/>
      <c r="I36" s="1298"/>
      <c r="J36" s="1299"/>
      <c r="K36" s="1653"/>
      <c r="L36" s="1654"/>
      <c r="M36" s="1257">
        <v>0.91</v>
      </c>
      <c r="N36" s="1268"/>
      <c r="O36" s="1259" t="s">
        <v>97</v>
      </c>
      <c r="P36" s="1260">
        <v>1.33</v>
      </c>
      <c r="Q36" s="1261"/>
      <c r="R36" s="1297"/>
    </row>
    <row r="37" spans="1:18" ht="18" customHeight="1" x14ac:dyDescent="0.15">
      <c r="A37" s="1290" t="s">
        <v>98</v>
      </c>
      <c r="B37" s="1263" t="s">
        <v>99</v>
      </c>
      <c r="C37" s="1253" t="s">
        <v>41</v>
      </c>
      <c r="D37" s="1300"/>
      <c r="E37" s="1301"/>
      <c r="F37" s="1301"/>
      <c r="G37" s="1301"/>
      <c r="H37" s="1301"/>
      <c r="I37" s="1301"/>
      <c r="J37" s="1302"/>
      <c r="K37" s="1653"/>
      <c r="L37" s="1654"/>
      <c r="M37" s="1257">
        <v>1.07</v>
      </c>
      <c r="N37" s="1303"/>
      <c r="O37" s="1304"/>
      <c r="P37" s="1260">
        <v>1.33</v>
      </c>
      <c r="Q37" s="1261"/>
      <c r="R37" s="1297"/>
    </row>
    <row r="38" spans="1:18" ht="18" customHeight="1" x14ac:dyDescent="0.2">
      <c r="A38" s="1290" t="s">
        <v>100</v>
      </c>
      <c r="B38" s="1286" t="s">
        <v>44</v>
      </c>
      <c r="C38" s="1253" t="s">
        <v>41</v>
      </c>
      <c r="D38" s="1291">
        <f>D35</f>
        <v>1.1100000000000001</v>
      </c>
      <c r="E38" s="1292">
        <f t="shared" ref="E38:F39" si="4">E35</f>
        <v>1.1599999999999999</v>
      </c>
      <c r="F38" s="1292">
        <f t="shared" si="4"/>
        <v>1.35</v>
      </c>
      <c r="G38" s="1278"/>
      <c r="H38" s="1278"/>
      <c r="I38" s="1278"/>
      <c r="J38" s="1305" t="s">
        <v>101</v>
      </c>
      <c r="K38" s="1653"/>
      <c r="L38" s="1654"/>
      <c r="M38" s="1257">
        <v>1.1200000000000001</v>
      </c>
      <c r="N38" s="1303"/>
      <c r="O38" s="1259" t="s">
        <v>102</v>
      </c>
      <c r="P38" s="1260">
        <v>1.43</v>
      </c>
      <c r="Q38" s="1261"/>
      <c r="R38" s="1297"/>
    </row>
    <row r="39" spans="1:18" ht="18" customHeight="1" thickBot="1" x14ac:dyDescent="0.2">
      <c r="A39" s="1306" t="s">
        <v>103</v>
      </c>
      <c r="B39" s="1307" t="s">
        <v>51</v>
      </c>
      <c r="C39" s="1308" t="s">
        <v>41</v>
      </c>
      <c r="D39" s="1309">
        <f>D36</f>
        <v>0.98</v>
      </c>
      <c r="E39" s="1310">
        <f t="shared" si="4"/>
        <v>1.1100000000000001</v>
      </c>
      <c r="F39" s="1310">
        <f t="shared" si="4"/>
        <v>1.25</v>
      </c>
      <c r="G39" s="1311"/>
      <c r="H39" s="1311"/>
      <c r="I39" s="1311"/>
      <c r="J39" s="1312"/>
      <c r="K39" s="1653"/>
      <c r="L39" s="1654"/>
      <c r="M39" s="1313">
        <v>0.91</v>
      </c>
      <c r="N39" s="1314"/>
      <c r="O39" s="1315" t="s">
        <v>104</v>
      </c>
      <c r="P39" s="1316">
        <v>1.25</v>
      </c>
      <c r="Q39" s="1317"/>
      <c r="R39" s="1318"/>
    </row>
    <row r="40" spans="1:18" ht="18" customHeight="1" x14ac:dyDescent="0.15">
      <c r="A40" s="1319">
        <v>2</v>
      </c>
      <c r="B40" s="1320" t="s">
        <v>105</v>
      </c>
      <c r="C40" s="1321" t="s">
        <v>106</v>
      </c>
      <c r="D40" s="1322"/>
      <c r="E40" s="1323"/>
      <c r="F40" s="1323"/>
      <c r="G40" s="1323" t="s">
        <v>107</v>
      </c>
      <c r="H40" s="1323"/>
      <c r="I40" s="1323"/>
      <c r="J40" s="1324"/>
      <c r="K40" s="1653"/>
      <c r="L40" s="1654"/>
      <c r="M40" s="1325">
        <v>5.35</v>
      </c>
      <c r="N40" s="1326"/>
      <c r="O40" s="1326" t="s">
        <v>108</v>
      </c>
      <c r="P40" s="1327">
        <v>6</v>
      </c>
      <c r="Q40" s="1250"/>
      <c r="R40" s="1328"/>
    </row>
    <row r="41" spans="1:18" ht="18" customHeight="1" x14ac:dyDescent="0.15">
      <c r="A41" s="1329" t="s">
        <v>109</v>
      </c>
      <c r="B41" s="1330" t="s">
        <v>110</v>
      </c>
      <c r="C41" s="1276" t="s">
        <v>111</v>
      </c>
      <c r="D41" s="1331"/>
      <c r="E41" s="1332"/>
      <c r="F41" s="1332"/>
      <c r="G41" s="1332"/>
      <c r="H41" s="1332"/>
      <c r="I41" s="1332"/>
      <c r="J41" s="1324"/>
      <c r="K41" s="1653"/>
      <c r="L41" s="1654"/>
      <c r="M41" s="1333"/>
      <c r="N41" s="1334"/>
      <c r="O41" s="1304"/>
      <c r="P41" s="1335"/>
      <c r="Q41" s="1261"/>
      <c r="R41" s="1302"/>
    </row>
    <row r="42" spans="1:18" ht="18" customHeight="1" x14ac:dyDescent="0.2">
      <c r="A42" s="1239" t="s">
        <v>112</v>
      </c>
      <c r="B42" s="1336" t="s">
        <v>113</v>
      </c>
      <c r="C42" s="1276" t="s">
        <v>111</v>
      </c>
      <c r="D42" s="1337">
        <v>1.2050000000000001</v>
      </c>
      <c r="E42" s="1338">
        <v>1.07</v>
      </c>
      <c r="F42" s="1338"/>
      <c r="G42" s="1338">
        <v>1.21</v>
      </c>
      <c r="H42" s="1338">
        <v>1.08</v>
      </c>
      <c r="I42" s="1338"/>
      <c r="J42" s="1339" t="s">
        <v>114</v>
      </c>
      <c r="K42" s="1653"/>
      <c r="L42" s="1654"/>
      <c r="M42" s="1246" t="s">
        <v>115</v>
      </c>
      <c r="N42" s="1340">
        <f>2.41/2</f>
        <v>1.2050000000000001</v>
      </c>
      <c r="O42" s="1259" t="s">
        <v>116</v>
      </c>
      <c r="P42" s="1341">
        <v>1.6</v>
      </c>
      <c r="Q42" s="1261"/>
      <c r="R42" s="1342"/>
    </row>
    <row r="43" spans="1:18" ht="18" customHeight="1" x14ac:dyDescent="0.2">
      <c r="A43" s="1239"/>
      <c r="B43" s="1330"/>
      <c r="C43" s="1276" t="s">
        <v>111</v>
      </c>
      <c r="D43" s="1343"/>
      <c r="E43" s="1344"/>
      <c r="F43" s="1344"/>
      <c r="G43" s="1344"/>
      <c r="H43" s="1344"/>
      <c r="I43" s="1344"/>
      <c r="J43" s="1345"/>
      <c r="K43" s="1653"/>
      <c r="L43" s="1654"/>
      <c r="M43" s="1246" t="s">
        <v>117</v>
      </c>
      <c r="N43" s="1346">
        <f>2.01/1.79</f>
        <v>1.1229050279329607</v>
      </c>
      <c r="O43" s="1259" t="s">
        <v>118</v>
      </c>
      <c r="P43" s="1341"/>
      <c r="Q43" s="1261"/>
      <c r="R43" s="1305"/>
    </row>
    <row r="44" spans="1:18" ht="18" customHeight="1" x14ac:dyDescent="0.2">
      <c r="A44" s="1239"/>
      <c r="B44" s="1347"/>
      <c r="C44" s="1276" t="s">
        <v>111</v>
      </c>
      <c r="D44" s="1322"/>
      <c r="E44" s="1323"/>
      <c r="F44" s="1323"/>
      <c r="G44" s="1323"/>
      <c r="H44" s="1323"/>
      <c r="I44" s="1323"/>
      <c r="J44" s="1348" t="s">
        <v>119</v>
      </c>
      <c r="K44" s="1653"/>
      <c r="L44" s="1654"/>
      <c r="M44" s="1246" t="s">
        <v>120</v>
      </c>
      <c r="N44" s="1349"/>
      <c r="O44" s="1259"/>
      <c r="P44" s="1350"/>
      <c r="Q44" s="1261"/>
      <c r="R44" s="1351"/>
    </row>
    <row r="45" spans="1:18" ht="18" customHeight="1" x14ac:dyDescent="0.2">
      <c r="A45" s="1290" t="s">
        <v>121</v>
      </c>
      <c r="B45" s="1336" t="s">
        <v>122</v>
      </c>
      <c r="C45" s="1352" t="s">
        <v>111</v>
      </c>
      <c r="D45" s="1353">
        <f>D42</f>
        <v>1.2050000000000001</v>
      </c>
      <c r="E45" s="1354">
        <f>E42</f>
        <v>1.07</v>
      </c>
      <c r="F45" s="1354"/>
      <c r="G45" s="1355">
        <f>G42</f>
        <v>1.21</v>
      </c>
      <c r="H45" s="1355">
        <f>H42</f>
        <v>1.08</v>
      </c>
      <c r="I45" s="1355"/>
      <c r="J45" s="1339" t="s">
        <v>123</v>
      </c>
      <c r="K45" s="1653"/>
      <c r="L45" s="1654"/>
      <c r="M45" s="1257" t="s">
        <v>124</v>
      </c>
      <c r="N45" s="1340"/>
      <c r="O45" s="1259" t="s">
        <v>125</v>
      </c>
      <c r="P45" s="1341">
        <v>1.5</v>
      </c>
      <c r="Q45" s="1261"/>
      <c r="R45" s="1305"/>
    </row>
    <row r="46" spans="1:18" ht="18" customHeight="1" x14ac:dyDescent="0.2">
      <c r="A46" s="1290"/>
      <c r="B46" s="1330"/>
      <c r="C46" s="1278" t="s">
        <v>111</v>
      </c>
      <c r="D46" s="1356">
        <v>2.12</v>
      </c>
      <c r="E46" s="1355"/>
      <c r="F46" s="1355"/>
      <c r="G46" s="1357">
        <v>2.0699999999999998</v>
      </c>
      <c r="H46" s="1357"/>
      <c r="I46" s="1357"/>
      <c r="J46" s="1358"/>
      <c r="K46" s="1653"/>
      <c r="L46" s="1654"/>
      <c r="M46" s="1274" t="s">
        <v>126</v>
      </c>
      <c r="N46" s="1359">
        <f>1000/(420*1.15)</f>
        <v>2.0703933747412009</v>
      </c>
      <c r="O46" s="1259" t="s">
        <v>127</v>
      </c>
      <c r="P46" s="1350"/>
      <c r="Q46" s="1360"/>
      <c r="R46" s="1351"/>
    </row>
    <row r="47" spans="1:18" ht="18" customHeight="1" x14ac:dyDescent="0.2">
      <c r="A47" s="1361" t="s">
        <v>128</v>
      </c>
      <c r="B47" s="1362" t="s">
        <v>129</v>
      </c>
      <c r="C47" s="1363" t="s">
        <v>111</v>
      </c>
      <c r="D47" s="1337">
        <v>1.2050000000000001</v>
      </c>
      <c r="E47" s="1338">
        <v>1.07</v>
      </c>
      <c r="F47" s="1338"/>
      <c r="G47" s="1338">
        <v>1.21</v>
      </c>
      <c r="H47" s="1338">
        <v>1.08</v>
      </c>
      <c r="I47" s="1338"/>
      <c r="J47" s="1339" t="s">
        <v>123</v>
      </c>
      <c r="K47" s="1653"/>
      <c r="L47" s="1654"/>
      <c r="M47" s="1274"/>
      <c r="N47" s="1359"/>
      <c r="O47" s="1364"/>
      <c r="P47" s="1350"/>
      <c r="Q47" s="1360"/>
      <c r="R47" s="1351"/>
    </row>
    <row r="48" spans="1:18" ht="18" customHeight="1" x14ac:dyDescent="0.2">
      <c r="A48" s="1365" t="s">
        <v>130</v>
      </c>
      <c r="B48" s="1366" t="s">
        <v>131</v>
      </c>
      <c r="C48" s="1253" t="s">
        <v>132</v>
      </c>
      <c r="D48" s="1367"/>
      <c r="E48" s="1368"/>
      <c r="F48" s="1368"/>
      <c r="G48" s="1368"/>
      <c r="H48" s="1368"/>
      <c r="I48" s="1368"/>
      <c r="J48" s="1358"/>
      <c r="K48" s="1653"/>
      <c r="L48" s="1654"/>
      <c r="M48" s="1274"/>
      <c r="N48" s="1359"/>
      <c r="O48" s="1259" t="s">
        <v>133</v>
      </c>
      <c r="P48" s="1350"/>
      <c r="Q48" s="1360"/>
      <c r="R48" s="1351"/>
    </row>
    <row r="49" spans="1:18" ht="18" customHeight="1" x14ac:dyDescent="0.2">
      <c r="A49" s="1290" t="s">
        <v>134</v>
      </c>
      <c r="B49" s="1330" t="s">
        <v>135</v>
      </c>
      <c r="C49" s="1369" t="s">
        <v>106</v>
      </c>
      <c r="D49" s="1367"/>
      <c r="E49" s="1368"/>
      <c r="F49" s="1368"/>
      <c r="G49" s="1368"/>
      <c r="H49" s="1368"/>
      <c r="I49" s="1368"/>
      <c r="J49" s="1370"/>
      <c r="K49" s="1653"/>
      <c r="L49" s="1654"/>
      <c r="M49" s="1257"/>
      <c r="N49" s="1371"/>
      <c r="O49" s="1259"/>
      <c r="P49" s="1372"/>
      <c r="Q49" s="1373"/>
      <c r="R49" s="1305"/>
    </row>
    <row r="50" spans="1:18" ht="18" customHeight="1" x14ac:dyDescent="0.2">
      <c r="A50" s="1290" t="s">
        <v>136</v>
      </c>
      <c r="B50" s="1252" t="s">
        <v>137</v>
      </c>
      <c r="C50" s="1374" t="s">
        <v>106</v>
      </c>
      <c r="D50" s="1375">
        <v>1.54</v>
      </c>
      <c r="E50" s="1357">
        <v>1.45</v>
      </c>
      <c r="F50" s="1357">
        <v>1.54</v>
      </c>
      <c r="G50" s="1357">
        <v>1.51</v>
      </c>
      <c r="H50" s="1357">
        <v>1.44</v>
      </c>
      <c r="I50" s="1354" t="s">
        <v>138</v>
      </c>
      <c r="J50" s="1370" t="s">
        <v>139</v>
      </c>
      <c r="K50" s="1653"/>
      <c r="L50" s="1654"/>
      <c r="M50" s="1257">
        <v>1.51</v>
      </c>
      <c r="N50" s="1371">
        <v>1.44</v>
      </c>
      <c r="O50" s="1259" t="s">
        <v>140</v>
      </c>
      <c r="P50" s="1372"/>
      <c r="Q50" s="1373"/>
      <c r="R50" s="1305"/>
    </row>
    <row r="51" spans="1:18" ht="18" customHeight="1" thickBot="1" x14ac:dyDescent="0.2">
      <c r="A51" s="1290" t="s">
        <v>141</v>
      </c>
      <c r="B51" s="1376" t="s">
        <v>142</v>
      </c>
      <c r="C51" s="1363" t="s">
        <v>106</v>
      </c>
      <c r="D51" s="1377">
        <v>1.1200000000000001</v>
      </c>
      <c r="E51" s="1338" t="s">
        <v>138</v>
      </c>
      <c r="F51" s="1338" t="s">
        <v>138</v>
      </c>
      <c r="G51" s="1378">
        <v>2.3199999999999998</v>
      </c>
      <c r="H51" s="1338" t="s">
        <v>138</v>
      </c>
      <c r="I51" s="1338" t="s">
        <v>138</v>
      </c>
      <c r="J51" s="1379" t="s">
        <v>143</v>
      </c>
      <c r="K51" s="1653"/>
      <c r="L51" s="1654"/>
      <c r="M51" s="1333">
        <v>1.31</v>
      </c>
      <c r="N51" s="1380">
        <v>2.29</v>
      </c>
      <c r="O51" s="1315" t="s">
        <v>144</v>
      </c>
      <c r="P51" s="1381"/>
      <c r="Q51" s="1317"/>
      <c r="R51" s="1382"/>
    </row>
    <row r="52" spans="1:18" ht="18" customHeight="1" x14ac:dyDescent="0.2">
      <c r="A52" s="1383" t="s">
        <v>145</v>
      </c>
      <c r="B52" s="1384" t="s">
        <v>146</v>
      </c>
      <c r="C52" s="1385" t="s">
        <v>111</v>
      </c>
      <c r="D52" s="1386"/>
      <c r="E52" s="1387"/>
      <c r="F52" s="1387"/>
      <c r="G52" s="1388"/>
      <c r="H52" s="1388"/>
      <c r="I52" s="1388"/>
      <c r="J52" s="1389"/>
      <c r="K52" s="1653"/>
      <c r="L52" s="1654"/>
      <c r="M52" s="1390"/>
      <c r="N52" s="1326"/>
      <c r="O52" s="1326"/>
      <c r="P52" s="1391"/>
      <c r="Q52" s="1250"/>
      <c r="R52" s="1328" t="s">
        <v>147</v>
      </c>
    </row>
    <row r="53" spans="1:18" ht="18" customHeight="1" x14ac:dyDescent="0.2">
      <c r="A53" s="1239" t="s">
        <v>148</v>
      </c>
      <c r="B53" s="1252" t="s">
        <v>44</v>
      </c>
      <c r="C53" s="1276" t="s">
        <v>111</v>
      </c>
      <c r="D53" s="1353">
        <v>1.202</v>
      </c>
      <c r="E53" s="1354"/>
      <c r="F53" s="1354"/>
      <c r="G53" s="1355">
        <v>1.69</v>
      </c>
      <c r="H53" s="1354">
        <v>1.62</v>
      </c>
      <c r="I53" s="1354">
        <v>1.85</v>
      </c>
      <c r="J53" s="1339" t="s">
        <v>149</v>
      </c>
      <c r="K53" s="1653"/>
      <c r="L53" s="1654"/>
      <c r="M53" s="1274" t="s">
        <v>150</v>
      </c>
      <c r="N53" s="1340" t="s">
        <v>151</v>
      </c>
      <c r="O53" s="1259" t="s">
        <v>152</v>
      </c>
      <c r="P53" s="1269">
        <v>1.82</v>
      </c>
      <c r="Q53" s="1261"/>
      <c r="R53" s="1392"/>
    </row>
    <row r="54" spans="1:18" ht="18" customHeight="1" x14ac:dyDescent="0.2">
      <c r="A54" s="1239"/>
      <c r="B54" s="1252"/>
      <c r="C54" s="1276" t="s">
        <v>111</v>
      </c>
      <c r="D54" s="1353">
        <v>1.82</v>
      </c>
      <c r="E54" s="1354">
        <v>1.72</v>
      </c>
      <c r="F54" s="1354" t="s">
        <v>153</v>
      </c>
      <c r="G54" s="1354">
        <v>2</v>
      </c>
      <c r="H54" s="1354">
        <v>1.69</v>
      </c>
      <c r="I54" s="1354">
        <v>2.0499999999999998</v>
      </c>
      <c r="J54" s="1339" t="s">
        <v>154</v>
      </c>
      <c r="K54" s="1653"/>
      <c r="L54" s="1654"/>
      <c r="M54" s="1274" t="s">
        <v>155</v>
      </c>
      <c r="N54" s="1340" t="s">
        <v>156</v>
      </c>
      <c r="O54" s="1259" t="s">
        <v>157</v>
      </c>
      <c r="P54" s="1393"/>
      <c r="Q54" s="1261"/>
      <c r="R54" s="1302"/>
    </row>
    <row r="55" spans="1:18" ht="18" customHeight="1" x14ac:dyDescent="0.2">
      <c r="A55" s="1239"/>
      <c r="B55" s="1394"/>
      <c r="C55" s="1276" t="s">
        <v>111</v>
      </c>
      <c r="D55" s="1353"/>
      <c r="E55" s="1354"/>
      <c r="F55" s="1354"/>
      <c r="G55" s="1354">
        <v>2.2599999999999998</v>
      </c>
      <c r="H55" s="1354">
        <v>2.08</v>
      </c>
      <c r="I55" s="1354" t="s">
        <v>138</v>
      </c>
      <c r="J55" s="1339" t="s">
        <v>158</v>
      </c>
      <c r="K55" s="1653"/>
      <c r="L55" s="1654"/>
      <c r="M55" s="1274"/>
      <c r="N55" s="1340" t="s">
        <v>159</v>
      </c>
      <c r="O55" s="1259"/>
      <c r="P55" s="1275"/>
      <c r="Q55" s="1261"/>
      <c r="R55" s="1351"/>
    </row>
    <row r="56" spans="1:18" ht="18" customHeight="1" x14ac:dyDescent="0.2">
      <c r="A56" s="1239" t="s">
        <v>160</v>
      </c>
      <c r="B56" s="1263" t="s">
        <v>161</v>
      </c>
      <c r="C56" s="1276" t="s">
        <v>111</v>
      </c>
      <c r="D56" s="1353"/>
      <c r="E56" s="1354"/>
      <c r="F56" s="1354"/>
      <c r="G56" s="1354"/>
      <c r="H56" s="1354"/>
      <c r="I56" s="1354"/>
      <c r="J56" s="1339"/>
      <c r="K56" s="1653"/>
      <c r="L56" s="1654"/>
      <c r="M56" s="1274">
        <v>2.16</v>
      </c>
      <c r="N56" s="1340"/>
      <c r="O56" s="1259" t="s">
        <v>162</v>
      </c>
      <c r="P56" s="1393"/>
      <c r="Q56" s="1261"/>
      <c r="R56" s="1302"/>
    </row>
    <row r="57" spans="1:18" ht="18" customHeight="1" x14ac:dyDescent="0.2">
      <c r="A57" s="1239" t="s">
        <v>163</v>
      </c>
      <c r="B57" s="1395" t="s">
        <v>63</v>
      </c>
      <c r="C57" s="1278" t="s">
        <v>111</v>
      </c>
      <c r="D57" s="1353"/>
      <c r="E57" s="1354"/>
      <c r="F57" s="1354"/>
      <c r="G57" s="1354"/>
      <c r="H57" s="1354"/>
      <c r="I57" s="1354"/>
      <c r="J57" s="1339"/>
      <c r="K57" s="1653"/>
      <c r="L57" s="1654"/>
      <c r="M57" s="1274">
        <v>1.72</v>
      </c>
      <c r="N57" s="1340"/>
      <c r="O57" s="1259" t="s">
        <v>162</v>
      </c>
      <c r="P57" s="1393"/>
      <c r="Q57" s="1261"/>
      <c r="R57" s="1302"/>
    </row>
    <row r="58" spans="1:18" ht="18" customHeight="1" x14ac:dyDescent="0.2">
      <c r="A58" s="1239" t="s">
        <v>164</v>
      </c>
      <c r="B58" s="1252" t="s">
        <v>51</v>
      </c>
      <c r="C58" s="1278" t="s">
        <v>111</v>
      </c>
      <c r="D58" s="1353">
        <v>1.04</v>
      </c>
      <c r="E58" s="1355"/>
      <c r="F58" s="1355"/>
      <c r="G58" s="1354">
        <v>1.89</v>
      </c>
      <c r="H58" s="1354">
        <v>1.79</v>
      </c>
      <c r="I58" s="1354" t="s">
        <v>138</v>
      </c>
      <c r="J58" s="1396" t="s">
        <v>165</v>
      </c>
      <c r="K58" s="1653"/>
      <c r="L58" s="1654"/>
      <c r="M58" s="1274" t="s">
        <v>166</v>
      </c>
      <c r="N58" s="1340" t="s">
        <v>167</v>
      </c>
      <c r="O58" s="1259" t="s">
        <v>168</v>
      </c>
      <c r="P58" s="1269">
        <v>1.43</v>
      </c>
      <c r="Q58" s="1261"/>
      <c r="R58" s="1392"/>
    </row>
    <row r="59" spans="1:18" ht="18" customHeight="1" x14ac:dyDescent="0.2">
      <c r="A59" s="1239"/>
      <c r="B59" s="1252"/>
      <c r="C59" s="1397" t="s">
        <v>111</v>
      </c>
      <c r="D59" s="1353">
        <v>1.43</v>
      </c>
      <c r="E59" s="1354" t="s">
        <v>169</v>
      </c>
      <c r="F59" s="1354" t="s">
        <v>169</v>
      </c>
      <c r="G59" s="1354">
        <v>2.0099999999999998</v>
      </c>
      <c r="H59" s="1354">
        <v>1.92</v>
      </c>
      <c r="I59" s="1354" t="s">
        <v>138</v>
      </c>
      <c r="J59" s="1339" t="s">
        <v>149</v>
      </c>
      <c r="K59" s="1653"/>
      <c r="L59" s="1654"/>
      <c r="M59" s="1398" t="s">
        <v>170</v>
      </c>
      <c r="N59" s="1349" t="s">
        <v>171</v>
      </c>
      <c r="O59" s="1259" t="s">
        <v>172</v>
      </c>
      <c r="P59" s="1393"/>
      <c r="Q59" s="1261"/>
      <c r="R59" s="1302"/>
    </row>
    <row r="60" spans="1:18" ht="18" customHeight="1" x14ac:dyDescent="0.2">
      <c r="A60" s="1239"/>
      <c r="B60" s="1252"/>
      <c r="C60" s="1397" t="s">
        <v>111</v>
      </c>
      <c r="D60" s="1353"/>
      <c r="E60" s="1354"/>
      <c r="F60" s="1354"/>
      <c r="G60" s="1354">
        <v>3.25</v>
      </c>
      <c r="H60" s="1354">
        <v>3.38</v>
      </c>
      <c r="I60" s="1354" t="s">
        <v>138</v>
      </c>
      <c r="J60" s="1339" t="s">
        <v>158</v>
      </c>
      <c r="K60" s="1653"/>
      <c r="L60" s="1654"/>
      <c r="M60" s="1399"/>
      <c r="N60" s="1349" t="s">
        <v>173</v>
      </c>
      <c r="O60" s="1259"/>
      <c r="P60" s="1393"/>
      <c r="Q60" s="1261"/>
      <c r="R60" s="1302"/>
    </row>
    <row r="61" spans="1:18" ht="18" customHeight="1" x14ac:dyDescent="0.2">
      <c r="A61" s="1239" t="s">
        <v>174</v>
      </c>
      <c r="B61" s="1263" t="s">
        <v>175</v>
      </c>
      <c r="C61" s="1276" t="s">
        <v>111</v>
      </c>
      <c r="D61" s="1353"/>
      <c r="E61" s="1354"/>
      <c r="F61" s="1354"/>
      <c r="G61" s="1354"/>
      <c r="H61" s="1354"/>
      <c r="I61" s="1354"/>
      <c r="J61" s="1348"/>
      <c r="K61" s="1653"/>
      <c r="L61" s="1654"/>
      <c r="M61" s="1399">
        <v>1.47</v>
      </c>
      <c r="N61" s="1349"/>
      <c r="O61" s="1259" t="s">
        <v>176</v>
      </c>
      <c r="P61" s="1335"/>
      <c r="Q61" s="1261"/>
      <c r="R61" s="1302"/>
    </row>
    <row r="62" spans="1:18" ht="18" customHeight="1" x14ac:dyDescent="0.2">
      <c r="A62" s="1239" t="s">
        <v>177</v>
      </c>
      <c r="B62" s="1263" t="s">
        <v>80</v>
      </c>
      <c r="C62" s="1276" t="s">
        <v>111</v>
      </c>
      <c r="D62" s="1353"/>
      <c r="E62" s="1354"/>
      <c r="F62" s="1354"/>
      <c r="G62" s="1354"/>
      <c r="H62" s="1354"/>
      <c r="I62" s="1354"/>
      <c r="J62" s="1348"/>
      <c r="K62" s="1653"/>
      <c r="L62" s="1654"/>
      <c r="M62" s="1399">
        <v>1.42</v>
      </c>
      <c r="N62" s="1349"/>
      <c r="O62" s="1259" t="s">
        <v>178</v>
      </c>
      <c r="P62" s="1335"/>
      <c r="Q62" s="1261"/>
      <c r="R62" s="1302"/>
    </row>
    <row r="63" spans="1:18" ht="18" customHeight="1" x14ac:dyDescent="0.2">
      <c r="A63" s="1239" t="s">
        <v>179</v>
      </c>
      <c r="B63" s="1263" t="s">
        <v>83</v>
      </c>
      <c r="C63" s="1276" t="s">
        <v>111</v>
      </c>
      <c r="D63" s="1353"/>
      <c r="E63" s="1354"/>
      <c r="F63" s="1354"/>
      <c r="G63" s="1354"/>
      <c r="H63" s="1354"/>
      <c r="I63" s="1354"/>
      <c r="J63" s="1348"/>
      <c r="K63" s="1653"/>
      <c r="L63" s="1654"/>
      <c r="M63" s="1399">
        <v>1.47</v>
      </c>
      <c r="N63" s="1349"/>
      <c r="O63" s="1259" t="s">
        <v>178</v>
      </c>
      <c r="P63" s="1335"/>
      <c r="Q63" s="1261"/>
      <c r="R63" s="1302"/>
    </row>
    <row r="64" spans="1:18" ht="18" customHeight="1" x14ac:dyDescent="0.2">
      <c r="A64" s="1239" t="s">
        <v>180</v>
      </c>
      <c r="B64" s="1263" t="s">
        <v>181</v>
      </c>
      <c r="C64" s="1276" t="s">
        <v>111</v>
      </c>
      <c r="D64" s="1353"/>
      <c r="E64" s="1354"/>
      <c r="F64" s="1354"/>
      <c r="G64" s="1354"/>
      <c r="H64" s="1354"/>
      <c r="I64" s="1354"/>
      <c r="J64" s="1348"/>
      <c r="K64" s="1653"/>
      <c r="L64" s="1654"/>
      <c r="M64" s="1399">
        <v>1.62</v>
      </c>
      <c r="N64" s="1349"/>
      <c r="O64" s="1259" t="s">
        <v>182</v>
      </c>
      <c r="P64" s="1335"/>
      <c r="Q64" s="1261"/>
      <c r="R64" s="1302"/>
    </row>
    <row r="65" spans="1:18" ht="18" customHeight="1" x14ac:dyDescent="0.2">
      <c r="A65" s="1239" t="s">
        <v>183</v>
      </c>
      <c r="B65" s="1263" t="s">
        <v>184</v>
      </c>
      <c r="C65" s="1276" t="s">
        <v>111</v>
      </c>
      <c r="D65" s="1353"/>
      <c r="E65" s="1354"/>
      <c r="F65" s="1354"/>
      <c r="G65" s="1354"/>
      <c r="H65" s="1354"/>
      <c r="I65" s="1354"/>
      <c r="J65" s="1348"/>
      <c r="K65" s="1653"/>
      <c r="L65" s="1654"/>
      <c r="M65" s="1399">
        <v>1.35</v>
      </c>
      <c r="N65" s="1349"/>
      <c r="O65" s="1259" t="s">
        <v>185</v>
      </c>
      <c r="P65" s="1335"/>
      <c r="Q65" s="1261"/>
      <c r="R65" s="1302"/>
    </row>
    <row r="66" spans="1:18" ht="18" customHeight="1" x14ac:dyDescent="0.2">
      <c r="A66" s="1239" t="s">
        <v>186</v>
      </c>
      <c r="B66" s="1263" t="s">
        <v>88</v>
      </c>
      <c r="C66" s="1276" t="s">
        <v>111</v>
      </c>
      <c r="D66" s="1353"/>
      <c r="E66" s="1354"/>
      <c r="F66" s="1354"/>
      <c r="G66" s="1354"/>
      <c r="H66" s="1354"/>
      <c r="I66" s="1354"/>
      <c r="J66" s="1348"/>
      <c r="K66" s="1653"/>
      <c r="L66" s="1654"/>
      <c r="M66" s="1399">
        <v>1.38</v>
      </c>
      <c r="N66" s="1349"/>
      <c r="O66" s="1259" t="s">
        <v>178</v>
      </c>
      <c r="P66" s="1335"/>
      <c r="Q66" s="1261"/>
      <c r="R66" s="1302"/>
    </row>
    <row r="67" spans="1:18" ht="18" customHeight="1" x14ac:dyDescent="0.2">
      <c r="A67" s="1239" t="s">
        <v>187</v>
      </c>
      <c r="B67" s="1395" t="s">
        <v>90</v>
      </c>
      <c r="C67" s="1278" t="s">
        <v>111</v>
      </c>
      <c r="D67" s="1353"/>
      <c r="E67" s="1354"/>
      <c r="F67" s="1354" t="s">
        <v>6</v>
      </c>
      <c r="G67" s="1354"/>
      <c r="H67" s="1354"/>
      <c r="I67" s="1354"/>
      <c r="J67" s="1348"/>
      <c r="K67" s="1653"/>
      <c r="L67" s="1654"/>
      <c r="M67" s="1399">
        <v>2.29</v>
      </c>
      <c r="N67" s="1349"/>
      <c r="O67" s="1259" t="s">
        <v>178</v>
      </c>
      <c r="P67" s="1281"/>
      <c r="Q67" s="1360"/>
      <c r="R67" s="1351"/>
    </row>
    <row r="68" spans="1:18" ht="18" customHeight="1" thickBot="1" x14ac:dyDescent="0.2">
      <c r="A68" s="1400" t="s">
        <v>188</v>
      </c>
      <c r="B68" s="1401" t="s">
        <v>67</v>
      </c>
      <c r="C68" s="1402" t="s">
        <v>111</v>
      </c>
      <c r="D68" s="1657" t="s">
        <v>68</v>
      </c>
      <c r="E68" s="1658"/>
      <c r="F68" s="1658"/>
      <c r="G68" s="1658"/>
      <c r="H68" s="1658"/>
      <c r="I68" s="1658"/>
      <c r="J68" s="1659"/>
      <c r="K68" s="1653"/>
      <c r="L68" s="1654"/>
      <c r="M68" s="1403">
        <v>1.38</v>
      </c>
      <c r="N68" s="1404"/>
      <c r="O68" s="1315" t="s">
        <v>189</v>
      </c>
      <c r="P68" s="1405"/>
      <c r="Q68" s="1406"/>
      <c r="R68" s="1407"/>
    </row>
    <row r="69" spans="1:18" ht="18" customHeight="1" x14ac:dyDescent="0.15">
      <c r="A69" s="1239" t="s">
        <v>190</v>
      </c>
      <c r="B69" s="1330" t="s">
        <v>191</v>
      </c>
      <c r="C69" s="1321" t="s">
        <v>111</v>
      </c>
      <c r="D69" s="1408"/>
      <c r="E69" s="1388"/>
      <c r="F69" s="1388"/>
      <c r="G69" s="1388"/>
      <c r="H69" s="1388"/>
      <c r="I69" s="1388"/>
      <c r="J69" s="1324"/>
      <c r="K69" s="1653"/>
      <c r="L69" s="1654"/>
      <c r="M69" s="1274"/>
      <c r="N69" s="1334"/>
      <c r="O69" s="1326"/>
      <c r="P69" s="1281">
        <v>1.33</v>
      </c>
      <c r="Q69" s="1409">
        <v>2.5000000000000001E-3</v>
      </c>
      <c r="R69" s="1351" t="s">
        <v>192</v>
      </c>
    </row>
    <row r="70" spans="1:18" ht="18" customHeight="1" x14ac:dyDescent="0.2">
      <c r="A70" s="1239" t="s">
        <v>193</v>
      </c>
      <c r="B70" s="1252" t="s">
        <v>44</v>
      </c>
      <c r="C70" s="1276" t="s">
        <v>111</v>
      </c>
      <c r="D70" s="1410">
        <v>1.05</v>
      </c>
      <c r="E70" s="1355"/>
      <c r="F70" s="1355"/>
      <c r="G70" s="1355">
        <v>1.95</v>
      </c>
      <c r="H70" s="1355">
        <v>1.5</v>
      </c>
      <c r="I70" s="1354"/>
      <c r="J70" s="1339" t="s">
        <v>194</v>
      </c>
      <c r="K70" s="1653"/>
      <c r="L70" s="1654"/>
      <c r="M70" s="1274" t="s">
        <v>195</v>
      </c>
      <c r="N70" s="1340" t="s">
        <v>196</v>
      </c>
      <c r="O70" s="1259" t="s">
        <v>197</v>
      </c>
      <c r="P70" s="1411"/>
      <c r="Q70" s="1412">
        <v>3.0000000000000001E-3</v>
      </c>
      <c r="R70" s="1392"/>
    </row>
    <row r="71" spans="1:18" ht="18" customHeight="1" x14ac:dyDescent="0.2">
      <c r="A71" s="1239"/>
      <c r="B71" s="1395"/>
      <c r="C71" s="1276" t="s">
        <v>111</v>
      </c>
      <c r="D71" s="1353">
        <v>1.8</v>
      </c>
      <c r="E71" s="1354" t="s">
        <v>169</v>
      </c>
      <c r="F71" s="1354" t="s">
        <v>169</v>
      </c>
      <c r="G71" s="1354">
        <v>2.08</v>
      </c>
      <c r="H71" s="1354">
        <v>1.6</v>
      </c>
      <c r="I71" s="1354" t="s">
        <v>138</v>
      </c>
      <c r="J71" s="1339" t="s">
        <v>198</v>
      </c>
      <c r="K71" s="1653"/>
      <c r="L71" s="1654"/>
      <c r="M71" s="1274" t="s">
        <v>199</v>
      </c>
      <c r="N71" s="1340" t="s">
        <v>200</v>
      </c>
      <c r="O71" s="1259" t="s">
        <v>201</v>
      </c>
      <c r="P71" s="1281"/>
      <c r="Q71" s="1413"/>
      <c r="R71" s="1351"/>
    </row>
    <row r="72" spans="1:18" ht="18" customHeight="1" x14ac:dyDescent="0.2">
      <c r="A72" s="1239" t="s">
        <v>202</v>
      </c>
      <c r="B72" s="1252" t="s">
        <v>51</v>
      </c>
      <c r="C72" s="1397" t="s">
        <v>111</v>
      </c>
      <c r="D72" s="1410">
        <v>1.1499999999999999</v>
      </c>
      <c r="E72" s="1355" t="s">
        <v>169</v>
      </c>
      <c r="F72" s="1355" t="s">
        <v>169</v>
      </c>
      <c r="G72" s="1354">
        <v>2.11</v>
      </c>
      <c r="H72" s="1354">
        <v>1.89</v>
      </c>
      <c r="I72" s="1354"/>
      <c r="J72" s="1339" t="s">
        <v>194</v>
      </c>
      <c r="K72" s="1653"/>
      <c r="L72" s="1654"/>
      <c r="M72" s="1274" t="s">
        <v>166</v>
      </c>
      <c r="N72" s="1340" t="s">
        <v>196</v>
      </c>
      <c r="O72" s="1259" t="s">
        <v>203</v>
      </c>
      <c r="P72" s="1269"/>
      <c r="Q72" s="1414">
        <v>1E-3</v>
      </c>
      <c r="R72" s="1392"/>
    </row>
    <row r="73" spans="1:18" ht="18" customHeight="1" x14ac:dyDescent="0.2">
      <c r="A73" s="1239"/>
      <c r="B73" s="1395"/>
      <c r="C73" s="1276" t="s">
        <v>111</v>
      </c>
      <c r="D73" s="1353">
        <v>1.7</v>
      </c>
      <c r="E73" s="1354" t="s">
        <v>169</v>
      </c>
      <c r="F73" s="1354" t="s">
        <v>169</v>
      </c>
      <c r="G73" s="1354">
        <v>2.25</v>
      </c>
      <c r="H73" s="1354">
        <v>2</v>
      </c>
      <c r="I73" s="1354" t="s">
        <v>138</v>
      </c>
      <c r="J73" s="1415" t="s">
        <v>198</v>
      </c>
      <c r="K73" s="1653"/>
      <c r="L73" s="1654"/>
      <c r="M73" s="1398" t="s">
        <v>204</v>
      </c>
      <c r="N73" s="1340" t="s">
        <v>200</v>
      </c>
      <c r="O73" s="1259" t="s">
        <v>205</v>
      </c>
      <c r="P73" s="1275"/>
      <c r="Q73" s="1416"/>
      <c r="R73" s="1351"/>
    </row>
    <row r="74" spans="1:18" ht="18" customHeight="1" thickBot="1" x14ac:dyDescent="0.2">
      <c r="A74" s="1239" t="s">
        <v>206</v>
      </c>
      <c r="B74" s="1263" t="s">
        <v>67</v>
      </c>
      <c r="C74" s="1253" t="s">
        <v>111</v>
      </c>
      <c r="D74" s="1337"/>
      <c r="E74" s="1338"/>
      <c r="F74" s="1338"/>
      <c r="G74" s="1338"/>
      <c r="H74" s="1338"/>
      <c r="I74" s="1338"/>
      <c r="J74" s="1348"/>
      <c r="K74" s="1653"/>
      <c r="L74" s="1654"/>
      <c r="M74" s="1333"/>
      <c r="N74" s="1340"/>
      <c r="O74" s="1315"/>
      <c r="P74" s="1335"/>
      <c r="Q74" s="1417"/>
      <c r="R74" s="1302"/>
    </row>
    <row r="75" spans="1:18" ht="18" customHeight="1" x14ac:dyDescent="0.15">
      <c r="A75" s="1383" t="s">
        <v>207</v>
      </c>
      <c r="B75" s="1320" t="s">
        <v>208</v>
      </c>
      <c r="C75" s="1385" t="s">
        <v>111</v>
      </c>
      <c r="D75" s="1408"/>
      <c r="E75" s="1388"/>
      <c r="F75" s="1388"/>
      <c r="G75" s="1387"/>
      <c r="H75" s="1387"/>
      <c r="I75" s="1388"/>
      <c r="J75" s="1418"/>
      <c r="K75" s="1653"/>
      <c r="L75" s="1654"/>
      <c r="M75" s="1390"/>
      <c r="N75" s="1326"/>
      <c r="O75" s="1326"/>
      <c r="P75" s="1419"/>
      <c r="Q75" s="1420"/>
      <c r="R75" s="1328">
        <v>1.6</v>
      </c>
    </row>
    <row r="76" spans="1:18" ht="18" customHeight="1" x14ac:dyDescent="0.15">
      <c r="A76" s="1239" t="s">
        <v>209</v>
      </c>
      <c r="B76" s="1252" t="s">
        <v>210</v>
      </c>
      <c r="C76" s="1253" t="s">
        <v>111</v>
      </c>
      <c r="D76" s="1353"/>
      <c r="E76" s="1354"/>
      <c r="F76" s="1354"/>
      <c r="G76" s="1355"/>
      <c r="H76" s="1355"/>
      <c r="I76" s="1354"/>
      <c r="J76" s="1339"/>
      <c r="K76" s="1653"/>
      <c r="L76" s="1654"/>
      <c r="M76" s="1246"/>
      <c r="N76" s="1340"/>
      <c r="O76" s="1304"/>
      <c r="P76" s="1411">
        <v>1.54</v>
      </c>
      <c r="Q76" s="1421">
        <v>0.105</v>
      </c>
      <c r="R76" s="1392" t="s">
        <v>211</v>
      </c>
    </row>
    <row r="77" spans="1:18" ht="18" customHeight="1" x14ac:dyDescent="0.15">
      <c r="A77" s="1239" t="s">
        <v>212</v>
      </c>
      <c r="B77" s="1263" t="s">
        <v>44</v>
      </c>
      <c r="C77" s="1253" t="s">
        <v>111</v>
      </c>
      <c r="D77" s="1353">
        <v>1.67</v>
      </c>
      <c r="E77" s="1354" t="s">
        <v>153</v>
      </c>
      <c r="F77" s="1354" t="s">
        <v>153</v>
      </c>
      <c r="G77" s="1354">
        <v>2.16</v>
      </c>
      <c r="H77" s="1354">
        <v>1.92</v>
      </c>
      <c r="I77" s="1354" t="s">
        <v>138</v>
      </c>
      <c r="J77" s="1339"/>
      <c r="K77" s="1653"/>
      <c r="L77" s="1654"/>
      <c r="M77" s="1257">
        <v>1.69</v>
      </c>
      <c r="N77" s="1340">
        <v>2.12</v>
      </c>
      <c r="O77" s="1422" t="s">
        <v>213</v>
      </c>
      <c r="P77" s="1260"/>
      <c r="Q77" s="1423" t="s">
        <v>214</v>
      </c>
      <c r="R77" s="1305"/>
    </row>
    <row r="78" spans="1:18" ht="18" customHeight="1" x14ac:dyDescent="0.15">
      <c r="A78" s="1239" t="s">
        <v>215</v>
      </c>
      <c r="B78" s="1263" t="s">
        <v>51</v>
      </c>
      <c r="C78" s="1253" t="s">
        <v>111</v>
      </c>
      <c r="D78" s="1353">
        <v>1.54</v>
      </c>
      <c r="E78" s="1354" t="s">
        <v>153</v>
      </c>
      <c r="F78" s="1354" t="s">
        <v>153</v>
      </c>
      <c r="G78" s="1354">
        <v>2.54</v>
      </c>
      <c r="H78" s="1354">
        <v>2.14</v>
      </c>
      <c r="I78" s="1354" t="s">
        <v>138</v>
      </c>
      <c r="J78" s="1339"/>
      <c r="K78" s="1653"/>
      <c r="L78" s="1654"/>
      <c r="M78" s="1274">
        <v>1.54</v>
      </c>
      <c r="N78" s="1340">
        <v>1.92</v>
      </c>
      <c r="O78" s="1424" t="s">
        <v>216</v>
      </c>
      <c r="P78" s="1281"/>
      <c r="Q78" s="1409" t="s">
        <v>217</v>
      </c>
      <c r="R78" s="1351"/>
    </row>
    <row r="79" spans="1:18" ht="18" customHeight="1" x14ac:dyDescent="0.15">
      <c r="A79" s="1239" t="s">
        <v>218</v>
      </c>
      <c r="B79" s="1425" t="s">
        <v>67</v>
      </c>
      <c r="C79" s="1253" t="s">
        <v>111</v>
      </c>
      <c r="D79" s="1353"/>
      <c r="E79" s="1354"/>
      <c r="F79" s="1354"/>
      <c r="G79" s="1354"/>
      <c r="H79" s="1354"/>
      <c r="I79" s="1354"/>
      <c r="J79" s="1339"/>
      <c r="K79" s="1655"/>
      <c r="L79" s="1656"/>
      <c r="M79" s="1333"/>
      <c r="N79" s="1340"/>
      <c r="O79" s="1304"/>
      <c r="P79" s="1426"/>
      <c r="Q79" s="1427"/>
      <c r="R79" s="1428"/>
    </row>
    <row r="80" spans="1:18" ht="18" customHeight="1" x14ac:dyDescent="0.15">
      <c r="A80" s="1239" t="s">
        <v>219</v>
      </c>
      <c r="B80" s="1263" t="s">
        <v>220</v>
      </c>
      <c r="C80" s="1253" t="s">
        <v>111</v>
      </c>
      <c r="D80" s="1660"/>
      <c r="E80" s="1661"/>
      <c r="F80" s="1661"/>
      <c r="G80" s="1661"/>
      <c r="H80" s="1661"/>
      <c r="I80" s="1661"/>
      <c r="J80" s="1662"/>
      <c r="K80" s="1429">
        <v>1.69</v>
      </c>
      <c r="L80" s="1339" t="s">
        <v>221</v>
      </c>
      <c r="M80" s="1333"/>
      <c r="N80" s="1340"/>
      <c r="O80" s="1304"/>
      <c r="P80" s="1426"/>
      <c r="Q80" s="1430"/>
      <c r="R80" s="1428"/>
    </row>
    <row r="81" spans="1:18" ht="18" customHeight="1" x14ac:dyDescent="0.15">
      <c r="A81" s="1239" t="s">
        <v>222</v>
      </c>
      <c r="B81" s="1286" t="s">
        <v>44</v>
      </c>
      <c r="C81" s="1253" t="s">
        <v>111</v>
      </c>
      <c r="D81" s="1663"/>
      <c r="E81" s="1664"/>
      <c r="F81" s="1664"/>
      <c r="G81" s="1664"/>
      <c r="H81" s="1664"/>
      <c r="I81" s="1664"/>
      <c r="J81" s="1665"/>
      <c r="K81" s="1429">
        <v>1.69</v>
      </c>
      <c r="L81" s="1339" t="s">
        <v>221</v>
      </c>
      <c r="M81" s="1333"/>
      <c r="N81" s="1340"/>
      <c r="O81" s="1304"/>
      <c r="P81" s="1426"/>
      <c r="Q81" s="1430"/>
      <c r="R81" s="1428"/>
    </row>
    <row r="82" spans="1:18" ht="18" customHeight="1" x14ac:dyDescent="0.15">
      <c r="A82" s="1239" t="s">
        <v>223</v>
      </c>
      <c r="B82" s="1286" t="s">
        <v>51</v>
      </c>
      <c r="C82" s="1253" t="s">
        <v>111</v>
      </c>
      <c r="D82" s="1663"/>
      <c r="E82" s="1664"/>
      <c r="F82" s="1664"/>
      <c r="G82" s="1664"/>
      <c r="H82" s="1664"/>
      <c r="I82" s="1664"/>
      <c r="J82" s="1665"/>
      <c r="K82" s="1429" t="s">
        <v>224</v>
      </c>
      <c r="L82" s="1339"/>
      <c r="M82" s="1333"/>
      <c r="N82" s="1340"/>
      <c r="O82" s="1304"/>
      <c r="P82" s="1426"/>
      <c r="Q82" s="1430"/>
      <c r="R82" s="1428"/>
    </row>
    <row r="83" spans="1:18" ht="18" customHeight="1" x14ac:dyDescent="0.15">
      <c r="A83" s="1239" t="s">
        <v>225</v>
      </c>
      <c r="B83" s="1431" t="s">
        <v>67</v>
      </c>
      <c r="C83" s="1253" t="s">
        <v>111</v>
      </c>
      <c r="D83" s="1666"/>
      <c r="E83" s="1667"/>
      <c r="F83" s="1667"/>
      <c r="G83" s="1667"/>
      <c r="H83" s="1667"/>
      <c r="I83" s="1667"/>
      <c r="J83" s="1668"/>
      <c r="K83" s="1429" t="s">
        <v>224</v>
      </c>
      <c r="L83" s="1339"/>
      <c r="M83" s="1333"/>
      <c r="N83" s="1340"/>
      <c r="O83" s="1304"/>
      <c r="P83" s="1426"/>
      <c r="Q83" s="1430"/>
      <c r="R83" s="1428"/>
    </row>
    <row r="84" spans="1:18" ht="18" customHeight="1" x14ac:dyDescent="0.15">
      <c r="A84" s="1239" t="s">
        <v>226</v>
      </c>
      <c r="B84" s="1432" t="s">
        <v>227</v>
      </c>
      <c r="C84" s="1253" t="s">
        <v>111</v>
      </c>
      <c r="D84" s="1353"/>
      <c r="E84" s="1354"/>
      <c r="F84" s="1354"/>
      <c r="G84" s="1354"/>
      <c r="H84" s="1354"/>
      <c r="I84" s="1354"/>
      <c r="J84" s="1433"/>
      <c r="K84" s="1669"/>
      <c r="L84" s="1670"/>
      <c r="M84" s="1257"/>
      <c r="N84" s="1340"/>
      <c r="O84" s="1304"/>
      <c r="P84" s="1260">
        <v>1.54</v>
      </c>
      <c r="Q84" s="1434"/>
      <c r="R84" s="1435"/>
    </row>
    <row r="85" spans="1:18" ht="18" customHeight="1" x14ac:dyDescent="0.15">
      <c r="A85" s="1239" t="s">
        <v>228</v>
      </c>
      <c r="B85" s="1432" t="s">
        <v>229</v>
      </c>
      <c r="C85" s="1253" t="s">
        <v>111</v>
      </c>
      <c r="D85" s="1375">
        <v>1.54</v>
      </c>
      <c r="E85" s="1354" t="s">
        <v>153</v>
      </c>
      <c r="F85" s="1354" t="s">
        <v>153</v>
      </c>
      <c r="G85" s="1357">
        <v>1.51</v>
      </c>
      <c r="H85" s="1357">
        <v>1.54</v>
      </c>
      <c r="I85" s="1354" t="s">
        <v>138</v>
      </c>
      <c r="J85" s="1436" t="s">
        <v>230</v>
      </c>
      <c r="K85" s="1671"/>
      <c r="L85" s="1672"/>
      <c r="M85" s="1399">
        <v>1.53</v>
      </c>
      <c r="N85" s="1371">
        <v>1.5</v>
      </c>
      <c r="O85" s="1304"/>
      <c r="P85" s="1281"/>
      <c r="Q85" s="1437" t="s">
        <v>231</v>
      </c>
      <c r="R85" s="1438"/>
    </row>
    <row r="86" spans="1:18" ht="18" customHeight="1" x14ac:dyDescent="0.15">
      <c r="A86" s="1239" t="s">
        <v>232</v>
      </c>
      <c r="B86" s="1439" t="s">
        <v>233</v>
      </c>
      <c r="C86" s="1253" t="s">
        <v>111</v>
      </c>
      <c r="D86" s="1353">
        <v>1.64</v>
      </c>
      <c r="E86" s="1354" t="s">
        <v>153</v>
      </c>
      <c r="F86" s="1354" t="s">
        <v>153</v>
      </c>
      <c r="G86" s="1354">
        <v>1.72</v>
      </c>
      <c r="H86" s="1354">
        <v>1.63</v>
      </c>
      <c r="I86" s="1354" t="s">
        <v>138</v>
      </c>
      <c r="J86" s="1436" t="s">
        <v>230</v>
      </c>
      <c r="K86" s="1671"/>
      <c r="L86" s="1672"/>
      <c r="M86" s="1333">
        <v>1.67</v>
      </c>
      <c r="N86" s="1340">
        <v>1.63</v>
      </c>
      <c r="O86" s="1304"/>
      <c r="P86" s="1335"/>
      <c r="Q86" s="1440" t="s">
        <v>231</v>
      </c>
      <c r="R86" s="1441"/>
    </row>
    <row r="87" spans="1:18" ht="18" customHeight="1" x14ac:dyDescent="0.15">
      <c r="A87" s="1239" t="s">
        <v>234</v>
      </c>
      <c r="B87" s="1252" t="s">
        <v>235</v>
      </c>
      <c r="C87" s="1253" t="s">
        <v>111</v>
      </c>
      <c r="D87" s="1353"/>
      <c r="E87" s="1354"/>
      <c r="F87" s="1354"/>
      <c r="G87" s="1354" t="s">
        <v>138</v>
      </c>
      <c r="H87" s="1354" t="s">
        <v>138</v>
      </c>
      <c r="I87" s="1354" t="s">
        <v>138</v>
      </c>
      <c r="J87" s="1436" t="s">
        <v>230</v>
      </c>
      <c r="K87" s="1671"/>
      <c r="L87" s="1672"/>
      <c r="M87" s="1257"/>
      <c r="N87" s="1340"/>
      <c r="O87" s="1304"/>
      <c r="P87" s="1442"/>
      <c r="Q87" s="1443"/>
      <c r="R87" s="1305"/>
    </row>
    <row r="88" spans="1:18" ht="18" customHeight="1" x14ac:dyDescent="0.15">
      <c r="A88" s="1239" t="s">
        <v>236</v>
      </c>
      <c r="B88" s="1263" t="s">
        <v>237</v>
      </c>
      <c r="C88" s="1253" t="s">
        <v>111</v>
      </c>
      <c r="D88" s="1353">
        <v>1.06</v>
      </c>
      <c r="E88" s="1354" t="s">
        <v>153</v>
      </c>
      <c r="F88" s="1354" t="s">
        <v>153</v>
      </c>
      <c r="G88" s="1354">
        <v>2.2000000000000002</v>
      </c>
      <c r="H88" s="1354">
        <v>1.77</v>
      </c>
      <c r="I88" s="1354" t="s">
        <v>138</v>
      </c>
      <c r="J88" s="1436" t="s">
        <v>230</v>
      </c>
      <c r="K88" s="1671"/>
      <c r="L88" s="1672"/>
      <c r="M88" s="1333">
        <v>1.06</v>
      </c>
      <c r="N88" s="1340">
        <v>1.93</v>
      </c>
      <c r="O88" s="1304" t="s">
        <v>238</v>
      </c>
      <c r="P88" s="1335">
        <v>1.0529999999999999</v>
      </c>
      <c r="Q88" s="1444">
        <v>5.0000000000000001E-3</v>
      </c>
      <c r="R88" s="1302"/>
    </row>
    <row r="89" spans="1:18" ht="18" customHeight="1" x14ac:dyDescent="0.15">
      <c r="A89" s="1239" t="s">
        <v>239</v>
      </c>
      <c r="B89" s="1263" t="s">
        <v>240</v>
      </c>
      <c r="C89" s="1253" t="s">
        <v>111</v>
      </c>
      <c r="D89" s="1375">
        <v>1.35</v>
      </c>
      <c r="E89" s="1354" t="s">
        <v>153</v>
      </c>
      <c r="F89" s="1354" t="s">
        <v>153</v>
      </c>
      <c r="G89" s="1357">
        <v>1.8</v>
      </c>
      <c r="H89" s="1357">
        <v>1.53</v>
      </c>
      <c r="I89" s="1354" t="s">
        <v>138</v>
      </c>
      <c r="J89" s="1436" t="s">
        <v>230</v>
      </c>
      <c r="K89" s="1671"/>
      <c r="L89" s="1672"/>
      <c r="M89" s="1257">
        <v>1.37</v>
      </c>
      <c r="N89" s="1371">
        <v>1.7</v>
      </c>
      <c r="O89" s="1304" t="s">
        <v>238</v>
      </c>
      <c r="P89" s="1260">
        <v>2</v>
      </c>
      <c r="Q89" s="1445">
        <v>1.6E-2</v>
      </c>
      <c r="R89" s="1305"/>
    </row>
    <row r="90" spans="1:18" ht="18" customHeight="1" thickBot="1" x14ac:dyDescent="0.2">
      <c r="A90" s="1239" t="s">
        <v>241</v>
      </c>
      <c r="B90" s="1401" t="s">
        <v>242</v>
      </c>
      <c r="C90" s="1352" t="s">
        <v>111</v>
      </c>
      <c r="D90" s="1337">
        <v>3.85</v>
      </c>
      <c r="E90" s="1338" t="s">
        <v>153</v>
      </c>
      <c r="F90" s="1338" t="s">
        <v>153</v>
      </c>
      <c r="G90" s="1338">
        <v>0.68</v>
      </c>
      <c r="H90" s="1338">
        <v>0.71</v>
      </c>
      <c r="I90" s="1338" t="s">
        <v>138</v>
      </c>
      <c r="J90" s="1446" t="s">
        <v>230</v>
      </c>
      <c r="K90" s="1671"/>
      <c r="L90" s="1672"/>
      <c r="M90" s="1403">
        <v>3.44</v>
      </c>
      <c r="N90" s="1404">
        <v>0.71</v>
      </c>
      <c r="O90" s="1315" t="s">
        <v>243</v>
      </c>
      <c r="P90" s="1447">
        <v>4</v>
      </c>
      <c r="Q90" s="1448">
        <v>2.5000000000000001E-2</v>
      </c>
      <c r="R90" s="1312"/>
    </row>
    <row r="91" spans="1:18" ht="18" customHeight="1" x14ac:dyDescent="0.15">
      <c r="A91" s="1449" t="s">
        <v>244</v>
      </c>
      <c r="B91" s="1384" t="s">
        <v>245</v>
      </c>
      <c r="C91" s="1385" t="s">
        <v>106</v>
      </c>
      <c r="D91" s="1408"/>
      <c r="E91" s="1388"/>
      <c r="F91" s="1388"/>
      <c r="G91" s="1388">
        <v>3.7</v>
      </c>
      <c r="H91" s="1388" t="s">
        <v>138</v>
      </c>
      <c r="I91" s="1388">
        <v>3.76</v>
      </c>
      <c r="J91" s="1450" t="s">
        <v>246</v>
      </c>
      <c r="K91" s="1671"/>
      <c r="L91" s="1672"/>
      <c r="M91" s="1675"/>
      <c r="N91" s="1326">
        <v>3.86</v>
      </c>
      <c r="O91" s="1326"/>
      <c r="P91" s="1451"/>
      <c r="Q91" s="1452"/>
      <c r="R91" s="1453">
        <v>3.37</v>
      </c>
    </row>
    <row r="92" spans="1:18" ht="18" customHeight="1" x14ac:dyDescent="0.15">
      <c r="A92" s="1290" t="s">
        <v>247</v>
      </c>
      <c r="B92" s="1394" t="s">
        <v>248</v>
      </c>
      <c r="C92" s="1253" t="s">
        <v>106</v>
      </c>
      <c r="D92" s="1375"/>
      <c r="E92" s="1357"/>
      <c r="F92" s="1357"/>
      <c r="G92" s="1357">
        <v>2.585</v>
      </c>
      <c r="H92" s="1357">
        <v>2.4500000000000002</v>
      </c>
      <c r="I92" s="1357">
        <v>2.94</v>
      </c>
      <c r="J92" s="1454" t="s">
        <v>246</v>
      </c>
      <c r="K92" s="1671"/>
      <c r="L92" s="1672"/>
      <c r="M92" s="1676"/>
      <c r="N92" s="1371">
        <v>2.6</v>
      </c>
      <c r="O92" s="1304" t="s">
        <v>249</v>
      </c>
      <c r="P92" s="1258"/>
      <c r="Q92" s="1261"/>
      <c r="R92" s="1305"/>
    </row>
    <row r="93" spans="1:18" ht="18" customHeight="1" x14ac:dyDescent="0.15">
      <c r="A93" s="1290" t="s">
        <v>250</v>
      </c>
      <c r="B93" s="1455" t="s">
        <v>251</v>
      </c>
      <c r="C93" s="1253" t="s">
        <v>106</v>
      </c>
      <c r="D93" s="1375"/>
      <c r="E93" s="1357"/>
      <c r="F93" s="1357"/>
      <c r="G93" s="1357">
        <v>4.8</v>
      </c>
      <c r="H93" s="1357">
        <v>4.29</v>
      </c>
      <c r="I93" s="1357">
        <v>4.0999999999999996</v>
      </c>
      <c r="J93" s="1454" t="s">
        <v>246</v>
      </c>
      <c r="K93" s="1671"/>
      <c r="L93" s="1672"/>
      <c r="M93" s="1676"/>
      <c r="N93" s="1380">
        <v>4.9000000000000004</v>
      </c>
      <c r="O93" s="1456"/>
      <c r="P93" s="1258"/>
      <c r="Q93" s="1261"/>
      <c r="R93" s="1302"/>
    </row>
    <row r="94" spans="1:18" ht="18" customHeight="1" x14ac:dyDescent="0.15">
      <c r="A94" s="1290" t="s">
        <v>252</v>
      </c>
      <c r="B94" s="1263" t="s">
        <v>253</v>
      </c>
      <c r="C94" s="1253" t="s">
        <v>106</v>
      </c>
      <c r="D94" s="1375"/>
      <c r="E94" s="1357"/>
      <c r="F94" s="1357"/>
      <c r="G94" s="1357">
        <v>4.5</v>
      </c>
      <c r="H94" s="1354" t="s">
        <v>138</v>
      </c>
      <c r="I94" s="1357">
        <v>4.5999999999999996</v>
      </c>
      <c r="J94" s="1454" t="s">
        <v>246</v>
      </c>
      <c r="K94" s="1671"/>
      <c r="L94" s="1672"/>
      <c r="M94" s="1676"/>
      <c r="N94" s="1371">
        <v>4.57</v>
      </c>
      <c r="O94" s="1304" t="s">
        <v>254</v>
      </c>
      <c r="P94" s="1258"/>
      <c r="Q94" s="1261"/>
      <c r="R94" s="1305"/>
    </row>
    <row r="95" spans="1:18" ht="18" customHeight="1" x14ac:dyDescent="0.15">
      <c r="A95" s="1290" t="s">
        <v>255</v>
      </c>
      <c r="B95" s="1286" t="s">
        <v>256</v>
      </c>
      <c r="C95" s="1253" t="s">
        <v>106</v>
      </c>
      <c r="D95" s="1375"/>
      <c r="E95" s="1357"/>
      <c r="F95" s="1357"/>
      <c r="G95" s="1357">
        <v>4.5</v>
      </c>
      <c r="H95" s="1354" t="s">
        <v>138</v>
      </c>
      <c r="I95" s="1357">
        <v>4.9000000000000004</v>
      </c>
      <c r="J95" s="1454" t="s">
        <v>246</v>
      </c>
      <c r="K95" s="1671"/>
      <c r="L95" s="1672"/>
      <c r="M95" s="1676"/>
      <c r="N95" s="1371">
        <v>4.5</v>
      </c>
      <c r="O95" s="1304" t="s">
        <v>257</v>
      </c>
      <c r="P95" s="1258"/>
      <c r="Q95" s="1261"/>
      <c r="R95" s="1302"/>
    </row>
    <row r="96" spans="1:18" ht="18" customHeight="1" x14ac:dyDescent="0.15">
      <c r="A96" s="1290" t="s">
        <v>258</v>
      </c>
      <c r="B96" s="1395" t="s">
        <v>259</v>
      </c>
      <c r="C96" s="1253" t="s">
        <v>106</v>
      </c>
      <c r="D96" s="1375"/>
      <c r="E96" s="1357"/>
      <c r="F96" s="1357"/>
      <c r="G96" s="1357">
        <v>4.7300000000000004</v>
      </c>
      <c r="H96" s="1354" t="s">
        <v>138</v>
      </c>
      <c r="I96" s="1357">
        <v>4.1500000000000004</v>
      </c>
      <c r="J96" s="1454" t="s">
        <v>246</v>
      </c>
      <c r="K96" s="1671"/>
      <c r="L96" s="1672"/>
      <c r="M96" s="1676"/>
      <c r="N96" s="1371">
        <v>4.83</v>
      </c>
      <c r="O96" s="1304" t="s">
        <v>260</v>
      </c>
      <c r="P96" s="1258"/>
      <c r="Q96" s="1261"/>
      <c r="R96" s="1305"/>
    </row>
    <row r="97" spans="1:18" ht="18" customHeight="1" thickBot="1" x14ac:dyDescent="0.2">
      <c r="A97" s="1306" t="s">
        <v>261</v>
      </c>
      <c r="B97" s="1376" t="s">
        <v>262</v>
      </c>
      <c r="C97" s="1308" t="s">
        <v>106</v>
      </c>
      <c r="D97" s="1377"/>
      <c r="E97" s="1378"/>
      <c r="F97" s="1378"/>
      <c r="G97" s="1378">
        <v>4.46</v>
      </c>
      <c r="H97" s="1338" t="s">
        <v>138</v>
      </c>
      <c r="I97" s="1338" t="s">
        <v>138</v>
      </c>
      <c r="J97" s="1446" t="s">
        <v>246</v>
      </c>
      <c r="K97" s="1671"/>
      <c r="L97" s="1672"/>
      <c r="M97" s="1676"/>
      <c r="N97" s="1457">
        <v>5.65</v>
      </c>
      <c r="O97" s="1315" t="s">
        <v>257</v>
      </c>
      <c r="P97" s="1458"/>
      <c r="Q97" s="1317"/>
      <c r="R97" s="1382"/>
    </row>
    <row r="98" spans="1:18" ht="18" customHeight="1" x14ac:dyDescent="0.15">
      <c r="A98" s="1290" t="s">
        <v>263</v>
      </c>
      <c r="B98" s="1330" t="s">
        <v>264</v>
      </c>
      <c r="C98" s="1321" t="s">
        <v>106</v>
      </c>
      <c r="D98" s="1408"/>
      <c r="E98" s="1388"/>
      <c r="F98" s="1388"/>
      <c r="G98" s="1388" t="s">
        <v>138</v>
      </c>
      <c r="H98" s="1388" t="s">
        <v>138</v>
      </c>
      <c r="I98" s="1388" t="s">
        <v>138</v>
      </c>
      <c r="J98" s="1450" t="s">
        <v>246</v>
      </c>
      <c r="K98" s="1671"/>
      <c r="L98" s="1672"/>
      <c r="M98" s="1676"/>
      <c r="N98" s="1334"/>
      <c r="O98" s="1326"/>
      <c r="P98" s="1258"/>
      <c r="Q98" s="1261"/>
      <c r="R98" s="1351"/>
    </row>
    <row r="99" spans="1:18" ht="18" customHeight="1" x14ac:dyDescent="0.15">
      <c r="A99" s="1239" t="s">
        <v>265</v>
      </c>
      <c r="B99" s="1252" t="s">
        <v>266</v>
      </c>
      <c r="C99" s="1253" t="s">
        <v>106</v>
      </c>
      <c r="D99" s="1353"/>
      <c r="E99" s="1354"/>
      <c r="F99" s="1354"/>
      <c r="G99" s="1354" t="s">
        <v>138</v>
      </c>
      <c r="H99" s="1354" t="s">
        <v>138</v>
      </c>
      <c r="I99" s="1354" t="s">
        <v>138</v>
      </c>
      <c r="J99" s="1436" t="s">
        <v>246</v>
      </c>
      <c r="K99" s="1671"/>
      <c r="L99" s="1672"/>
      <c r="M99" s="1676"/>
      <c r="N99" s="1340"/>
      <c r="O99" s="1456"/>
      <c r="P99" s="1258"/>
      <c r="Q99" s="1261"/>
      <c r="R99" s="1305"/>
    </row>
    <row r="100" spans="1:18" ht="18" customHeight="1" thickBot="1" x14ac:dyDescent="0.2">
      <c r="A100" s="1239" t="s">
        <v>267</v>
      </c>
      <c r="B100" s="1252" t="s">
        <v>268</v>
      </c>
      <c r="C100" s="1352" t="s">
        <v>106</v>
      </c>
      <c r="D100" s="1337"/>
      <c r="E100" s="1338"/>
      <c r="F100" s="1338"/>
      <c r="G100" s="1338" t="s">
        <v>138</v>
      </c>
      <c r="H100" s="1338" t="s">
        <v>138</v>
      </c>
      <c r="I100" s="1338" t="s">
        <v>138</v>
      </c>
      <c r="J100" s="1446" t="s">
        <v>246</v>
      </c>
      <c r="K100" s="1671"/>
      <c r="L100" s="1672"/>
      <c r="M100" s="1676"/>
      <c r="N100" s="1349"/>
      <c r="O100" s="1349"/>
      <c r="P100" s="1258"/>
      <c r="Q100" s="1261"/>
      <c r="R100" s="1392"/>
    </row>
    <row r="101" spans="1:18" ht="18" customHeight="1" thickBot="1" x14ac:dyDescent="0.2">
      <c r="A101" s="1449" t="s">
        <v>269</v>
      </c>
      <c r="B101" s="1459" t="s">
        <v>270</v>
      </c>
      <c r="C101" s="1460" t="s">
        <v>106</v>
      </c>
      <c r="D101" s="1461"/>
      <c r="E101" s="1462"/>
      <c r="F101" s="1462"/>
      <c r="G101" s="1462" t="s">
        <v>138</v>
      </c>
      <c r="H101" s="1462" t="s">
        <v>138</v>
      </c>
      <c r="I101" s="1462" t="s">
        <v>138</v>
      </c>
      <c r="J101" s="1463" t="s">
        <v>246</v>
      </c>
      <c r="K101" s="1671"/>
      <c r="L101" s="1672"/>
      <c r="M101" s="1676"/>
      <c r="N101" s="1464" t="s">
        <v>271</v>
      </c>
      <c r="O101" s="1464"/>
      <c r="P101" s="1465"/>
      <c r="Q101" s="1466"/>
      <c r="R101" s="1467"/>
    </row>
    <row r="102" spans="1:18" ht="18" customHeight="1" x14ac:dyDescent="0.15">
      <c r="A102" s="1449" t="s">
        <v>272</v>
      </c>
      <c r="B102" s="1320" t="s">
        <v>273</v>
      </c>
      <c r="C102" s="1385" t="s">
        <v>106</v>
      </c>
      <c r="D102" s="1408"/>
      <c r="E102" s="1388"/>
      <c r="F102" s="1388"/>
      <c r="G102" s="1388">
        <v>3.85</v>
      </c>
      <c r="H102" s="1388" t="s">
        <v>169</v>
      </c>
      <c r="I102" s="1388">
        <v>4.1500000000000004</v>
      </c>
      <c r="J102" s="1450" t="s">
        <v>246</v>
      </c>
      <c r="K102" s="1671"/>
      <c r="L102" s="1672"/>
      <c r="M102" s="1676"/>
      <c r="N102" s="1326">
        <v>3.6</v>
      </c>
      <c r="O102" s="1304"/>
      <c r="P102" s="1451"/>
      <c r="Q102" s="1452"/>
      <c r="R102" s="1468">
        <v>3.37</v>
      </c>
    </row>
    <row r="103" spans="1:18" ht="18" customHeight="1" x14ac:dyDescent="0.15">
      <c r="A103" s="1290" t="s">
        <v>274</v>
      </c>
      <c r="B103" s="1394" t="s">
        <v>275</v>
      </c>
      <c r="C103" s="1253" t="s">
        <v>106</v>
      </c>
      <c r="D103" s="1353"/>
      <c r="E103" s="1354"/>
      <c r="F103" s="1354"/>
      <c r="G103" s="1354" t="s">
        <v>169</v>
      </c>
      <c r="H103" s="1354" t="s">
        <v>169</v>
      </c>
      <c r="I103" s="1354" t="s">
        <v>169</v>
      </c>
      <c r="J103" s="1436"/>
      <c r="K103" s="1671"/>
      <c r="L103" s="1672"/>
      <c r="M103" s="1676"/>
      <c r="N103" s="1340"/>
      <c r="O103" s="1304"/>
      <c r="P103" s="1469"/>
      <c r="Q103" s="1470"/>
      <c r="R103" s="1471"/>
    </row>
    <row r="104" spans="1:18" ht="18" customHeight="1" x14ac:dyDescent="0.15">
      <c r="A104" s="1290" t="s">
        <v>276</v>
      </c>
      <c r="B104" s="1263" t="s">
        <v>277</v>
      </c>
      <c r="C104" s="1253" t="s">
        <v>106</v>
      </c>
      <c r="D104" s="1375"/>
      <c r="E104" s="1357"/>
      <c r="F104" s="1357"/>
      <c r="G104" s="1357">
        <v>2.8</v>
      </c>
      <c r="H104" s="1357">
        <v>2.5</v>
      </c>
      <c r="I104" s="1357">
        <v>3.15</v>
      </c>
      <c r="J104" s="1454" t="s">
        <v>246</v>
      </c>
      <c r="K104" s="1671"/>
      <c r="L104" s="1672"/>
      <c r="M104" s="1676"/>
      <c r="N104" s="1371">
        <v>2.8</v>
      </c>
      <c r="O104" s="1304" t="s">
        <v>257</v>
      </c>
      <c r="P104" s="1469"/>
      <c r="Q104" s="1470"/>
      <c r="R104" s="1472"/>
    </row>
    <row r="105" spans="1:18" ht="18" customHeight="1" x14ac:dyDescent="0.15">
      <c r="A105" s="1290" t="s">
        <v>278</v>
      </c>
      <c r="B105" s="1473" t="s">
        <v>279</v>
      </c>
      <c r="C105" s="1474" t="s">
        <v>106</v>
      </c>
      <c r="D105" s="1375"/>
      <c r="E105" s="1357"/>
      <c r="F105" s="1357"/>
      <c r="G105" s="1357">
        <v>3.5</v>
      </c>
      <c r="H105" s="1354" t="s">
        <v>169</v>
      </c>
      <c r="I105" s="1357">
        <v>4</v>
      </c>
      <c r="J105" s="1454"/>
      <c r="K105" s="1671"/>
      <c r="L105" s="1672"/>
      <c r="M105" s="1676"/>
      <c r="N105" s="1371">
        <v>3.5</v>
      </c>
      <c r="O105" s="1304" t="s">
        <v>257</v>
      </c>
      <c r="P105" s="1469"/>
      <c r="Q105" s="1470"/>
      <c r="R105" s="1472"/>
    </row>
    <row r="106" spans="1:18" ht="18" customHeight="1" x14ac:dyDescent="0.15">
      <c r="A106" s="1290" t="s">
        <v>280</v>
      </c>
      <c r="B106" s="1263" t="s">
        <v>281</v>
      </c>
      <c r="C106" s="1253" t="s">
        <v>106</v>
      </c>
      <c r="D106" s="1375"/>
      <c r="E106" s="1357"/>
      <c r="F106" s="1357"/>
      <c r="G106" s="1354" t="s">
        <v>169</v>
      </c>
      <c r="H106" s="1354" t="s">
        <v>169</v>
      </c>
      <c r="I106" s="1354" t="s">
        <v>169</v>
      </c>
      <c r="J106" s="1436"/>
      <c r="K106" s="1671"/>
      <c r="L106" s="1672"/>
      <c r="M106" s="1676"/>
      <c r="N106" s="1371"/>
      <c r="O106" s="1304"/>
      <c r="P106" s="1469"/>
      <c r="Q106" s="1470"/>
      <c r="R106" s="1472"/>
    </row>
    <row r="107" spans="1:18" ht="18" customHeight="1" x14ac:dyDescent="0.15">
      <c r="A107" s="1290" t="s">
        <v>282</v>
      </c>
      <c r="B107" s="1395" t="s">
        <v>283</v>
      </c>
      <c r="C107" s="1253" t="s">
        <v>106</v>
      </c>
      <c r="D107" s="1375"/>
      <c r="E107" s="1357"/>
      <c r="F107" s="1357"/>
      <c r="G107" s="1357">
        <v>3.5</v>
      </c>
      <c r="H107" s="1354" t="s">
        <v>169</v>
      </c>
      <c r="I107" s="1357">
        <v>4</v>
      </c>
      <c r="J107" s="1454" t="s">
        <v>246</v>
      </c>
      <c r="K107" s="1671"/>
      <c r="L107" s="1672"/>
      <c r="M107" s="1676"/>
      <c r="N107" s="1371">
        <v>3.95</v>
      </c>
      <c r="O107" s="1304" t="s">
        <v>257</v>
      </c>
      <c r="P107" s="1469"/>
      <c r="Q107" s="1470"/>
      <c r="R107" s="1472"/>
    </row>
    <row r="108" spans="1:18" ht="18" customHeight="1" x14ac:dyDescent="0.15">
      <c r="A108" s="1239" t="s">
        <v>284</v>
      </c>
      <c r="B108" s="1455" t="s">
        <v>285</v>
      </c>
      <c r="C108" s="1253" t="s">
        <v>106</v>
      </c>
      <c r="D108" s="1375"/>
      <c r="E108" s="1357"/>
      <c r="F108" s="1357"/>
      <c r="G108" s="1357">
        <v>4.5999999999999996</v>
      </c>
      <c r="H108" s="1354" t="s">
        <v>169</v>
      </c>
      <c r="I108" s="1357">
        <v>4.2</v>
      </c>
      <c r="J108" s="1454" t="s">
        <v>246</v>
      </c>
      <c r="K108" s="1671"/>
      <c r="L108" s="1672"/>
      <c r="M108" s="1676"/>
      <c r="N108" s="1371">
        <v>4.9000000000000004</v>
      </c>
      <c r="O108" s="1304" t="s">
        <v>257</v>
      </c>
      <c r="P108" s="1469"/>
      <c r="Q108" s="1470"/>
      <c r="R108" s="1472"/>
    </row>
    <row r="109" spans="1:18" ht="18" customHeight="1" x14ac:dyDescent="0.15">
      <c r="A109" s="1290" t="s">
        <v>286</v>
      </c>
      <c r="B109" s="1455" t="s">
        <v>287</v>
      </c>
      <c r="C109" s="1253" t="s">
        <v>106</v>
      </c>
      <c r="D109" s="1375"/>
      <c r="E109" s="1357"/>
      <c r="F109" s="1357"/>
      <c r="G109" s="1357">
        <v>3.25</v>
      </c>
      <c r="H109" s="1354" t="s">
        <v>169</v>
      </c>
      <c r="I109" s="1357">
        <v>4.3</v>
      </c>
      <c r="J109" s="1454" t="s">
        <v>246</v>
      </c>
      <c r="K109" s="1671"/>
      <c r="L109" s="1672"/>
      <c r="M109" s="1676"/>
      <c r="N109" s="1371">
        <v>3.25</v>
      </c>
      <c r="O109" s="1304" t="s">
        <v>257</v>
      </c>
      <c r="P109" s="1469"/>
      <c r="Q109" s="1470"/>
      <c r="R109" s="1472"/>
    </row>
    <row r="110" spans="1:18" ht="18" customHeight="1" x14ac:dyDescent="0.15">
      <c r="A110" s="1290" t="s">
        <v>288</v>
      </c>
      <c r="B110" s="1263" t="s">
        <v>289</v>
      </c>
      <c r="C110" s="1253" t="s">
        <v>106</v>
      </c>
      <c r="D110" s="1375"/>
      <c r="E110" s="1357"/>
      <c r="F110" s="1357"/>
      <c r="G110" s="1357">
        <v>4.2</v>
      </c>
      <c r="H110" s="1354" t="s">
        <v>169</v>
      </c>
      <c r="I110" s="1357">
        <v>4</v>
      </c>
      <c r="J110" s="1454" t="s">
        <v>246</v>
      </c>
      <c r="K110" s="1671"/>
      <c r="L110" s="1672"/>
      <c r="M110" s="1676"/>
      <c r="N110" s="1371">
        <v>4.2</v>
      </c>
      <c r="O110" s="1304" t="s">
        <v>257</v>
      </c>
      <c r="P110" s="1469"/>
      <c r="Q110" s="1470"/>
      <c r="R110" s="1472"/>
    </row>
    <row r="111" spans="1:18" ht="18" customHeight="1" x14ac:dyDescent="0.15">
      <c r="A111" s="1290" t="s">
        <v>290</v>
      </c>
      <c r="B111" s="1263" t="s">
        <v>291</v>
      </c>
      <c r="C111" s="1253" t="s">
        <v>106</v>
      </c>
      <c r="D111" s="1375"/>
      <c r="E111" s="1357"/>
      <c r="F111" s="1357"/>
      <c r="G111" s="1357">
        <v>4</v>
      </c>
      <c r="H111" s="1354" t="s">
        <v>169</v>
      </c>
      <c r="I111" s="1357">
        <v>4.3</v>
      </c>
      <c r="J111" s="1454" t="s">
        <v>246</v>
      </c>
      <c r="K111" s="1671"/>
      <c r="L111" s="1672"/>
      <c r="M111" s="1676"/>
      <c r="N111" s="1371">
        <v>4</v>
      </c>
      <c r="O111" s="1304" t="s">
        <v>257</v>
      </c>
      <c r="P111" s="1469"/>
      <c r="Q111" s="1470"/>
      <c r="R111" s="1472"/>
    </row>
    <row r="112" spans="1:18" ht="18" customHeight="1" x14ac:dyDescent="0.15">
      <c r="A112" s="1290" t="s">
        <v>292</v>
      </c>
      <c r="B112" s="1263" t="s">
        <v>293</v>
      </c>
      <c r="C112" s="1253" t="s">
        <v>106</v>
      </c>
      <c r="D112" s="1375"/>
      <c r="E112" s="1357"/>
      <c r="F112" s="1357"/>
      <c r="G112" s="1357">
        <v>4.0999999999999996</v>
      </c>
      <c r="H112" s="1354" t="s">
        <v>169</v>
      </c>
      <c r="I112" s="1357">
        <v>4.4000000000000004</v>
      </c>
      <c r="J112" s="1454" t="s">
        <v>246</v>
      </c>
      <c r="K112" s="1671"/>
      <c r="L112" s="1672"/>
      <c r="M112" s="1676"/>
      <c r="N112" s="1371">
        <v>4.0999999999999996</v>
      </c>
      <c r="O112" s="1304" t="s">
        <v>257</v>
      </c>
      <c r="P112" s="1469"/>
      <c r="Q112" s="1470"/>
      <c r="R112" s="1472"/>
    </row>
    <row r="113" spans="1:22" ht="18" customHeight="1" x14ac:dyDescent="0.15">
      <c r="A113" s="1290" t="s">
        <v>294</v>
      </c>
      <c r="B113" s="1395" t="s">
        <v>295</v>
      </c>
      <c r="C113" s="1253" t="s">
        <v>106</v>
      </c>
      <c r="D113" s="1375"/>
      <c r="E113" s="1357"/>
      <c r="F113" s="1357"/>
      <c r="G113" s="1357">
        <v>4</v>
      </c>
      <c r="H113" s="1354" t="s">
        <v>169</v>
      </c>
      <c r="I113" s="1357">
        <v>3.3</v>
      </c>
      <c r="J113" s="1454" t="s">
        <v>246</v>
      </c>
      <c r="K113" s="1671"/>
      <c r="L113" s="1672"/>
      <c r="M113" s="1676"/>
      <c r="N113" s="1371">
        <v>4</v>
      </c>
      <c r="O113" s="1304" t="s">
        <v>257</v>
      </c>
      <c r="P113" s="1469"/>
      <c r="Q113" s="1470"/>
      <c r="R113" s="1472"/>
    </row>
    <row r="114" spans="1:22" ht="18" customHeight="1" thickBot="1" x14ac:dyDescent="0.2">
      <c r="A114" s="1306" t="s">
        <v>296</v>
      </c>
      <c r="B114" s="1376" t="s">
        <v>297</v>
      </c>
      <c r="C114" s="1475" t="s">
        <v>106</v>
      </c>
      <c r="D114" s="1375"/>
      <c r="E114" s="1357"/>
      <c r="F114" s="1357"/>
      <c r="G114" s="1357">
        <v>3.4750000000000001</v>
      </c>
      <c r="H114" s="1354" t="s">
        <v>169</v>
      </c>
      <c r="I114" s="1357">
        <v>3.3</v>
      </c>
      <c r="J114" s="1454" t="s">
        <v>246</v>
      </c>
      <c r="K114" s="1673"/>
      <c r="L114" s="1674"/>
      <c r="M114" s="1677"/>
      <c r="N114" s="1371">
        <v>3.48</v>
      </c>
      <c r="O114" s="1304" t="s">
        <v>257</v>
      </c>
      <c r="P114" s="1476"/>
      <c r="Q114" s="1406"/>
      <c r="R114" s="1477"/>
    </row>
    <row r="115" spans="1:22" ht="18" customHeight="1" x14ac:dyDescent="0.15">
      <c r="A115" s="1510" t="s">
        <v>298</v>
      </c>
      <c r="B115" s="1511" t="s">
        <v>299</v>
      </c>
      <c r="C115" s="1253" t="s">
        <v>111</v>
      </c>
      <c r="D115" s="1678"/>
      <c r="E115" s="1679"/>
      <c r="F115" s="1679"/>
      <c r="G115" s="1679"/>
      <c r="H115" s="1679"/>
      <c r="I115" s="1679"/>
      <c r="J115" s="1680"/>
      <c r="K115" s="1357">
        <v>1.69</v>
      </c>
      <c r="L115" s="1478" t="s">
        <v>300</v>
      </c>
      <c r="M115" s="1479"/>
      <c r="N115" s="1371"/>
      <c r="O115" s="1304"/>
      <c r="P115" s="1469"/>
      <c r="Q115" s="1470"/>
      <c r="R115" s="1472"/>
    </row>
    <row r="116" spans="1:22" ht="18" customHeight="1" x14ac:dyDescent="0.15">
      <c r="A116" s="1510" t="s">
        <v>301</v>
      </c>
      <c r="B116" s="1511" t="s">
        <v>302</v>
      </c>
      <c r="C116" s="1253" t="s">
        <v>111</v>
      </c>
      <c r="D116" s="1678"/>
      <c r="E116" s="1679"/>
      <c r="F116" s="1679"/>
      <c r="G116" s="1679"/>
      <c r="H116" s="1679"/>
      <c r="I116" s="1679"/>
      <c r="J116" s="1680"/>
      <c r="K116" s="1357">
        <v>2</v>
      </c>
      <c r="L116" s="1478"/>
      <c r="M116" s="1479"/>
      <c r="N116" s="1371"/>
      <c r="O116" s="1304"/>
      <c r="P116" s="1469"/>
      <c r="Q116" s="1470"/>
      <c r="R116" s="1472"/>
    </row>
    <row r="117" spans="1:22" ht="18" customHeight="1" thickBot="1" x14ac:dyDescent="0.2">
      <c r="A117" s="1512" t="s">
        <v>303</v>
      </c>
      <c r="B117" s="1511" t="s">
        <v>304</v>
      </c>
      <c r="C117" s="1369" t="s">
        <v>106</v>
      </c>
      <c r="D117" s="1681"/>
      <c r="E117" s="1682"/>
      <c r="F117" s="1682"/>
      <c r="G117" s="1682"/>
      <c r="H117" s="1682"/>
      <c r="I117" s="1682"/>
      <c r="J117" s="1683"/>
      <c r="K117" s="1357">
        <v>1.68</v>
      </c>
      <c r="L117" s="1478" t="s">
        <v>305</v>
      </c>
      <c r="M117" s="1480"/>
      <c r="N117" s="1371"/>
      <c r="O117" s="1304"/>
      <c r="P117" s="1476"/>
      <c r="Q117" s="1406"/>
      <c r="R117" s="1477"/>
    </row>
    <row r="118" spans="1:22" x14ac:dyDescent="0.2">
      <c r="A118" s="1513" t="s">
        <v>306</v>
      </c>
      <c r="B118" s="1481"/>
      <c r="C118" s="1481"/>
      <c r="D118" s="1481"/>
      <c r="E118" s="1481"/>
      <c r="F118" s="1481"/>
      <c r="G118" s="1482"/>
      <c r="H118" s="1483"/>
      <c r="I118" s="1483"/>
      <c r="J118" s="1483"/>
      <c r="K118" s="1483"/>
      <c r="L118" s="1484"/>
      <c r="M118" s="1483"/>
      <c r="N118" s="1485"/>
      <c r="O118" s="1485"/>
      <c r="P118" s="1485"/>
      <c r="Q118" s="1486"/>
      <c r="R118" s="1487"/>
      <c r="S118" s="1206"/>
      <c r="T118" s="1488"/>
      <c r="U118" s="1489"/>
      <c r="V118" s="1490"/>
    </row>
    <row r="119" spans="1:22" x14ac:dyDescent="0.2">
      <c r="A119" s="1491"/>
      <c r="B119" s="1481"/>
      <c r="C119" s="1481"/>
      <c r="D119" s="1481"/>
      <c r="E119" s="1481"/>
      <c r="F119" s="1481"/>
      <c r="G119" s="1482"/>
      <c r="H119" s="1483"/>
      <c r="I119" s="1483"/>
      <c r="J119" s="1483"/>
      <c r="K119" s="1483"/>
      <c r="L119" s="1484"/>
      <c r="M119" s="1483"/>
      <c r="N119" s="1485"/>
      <c r="O119" s="1485"/>
      <c r="P119" s="1485"/>
      <c r="Q119" s="1486"/>
      <c r="R119" s="1487"/>
      <c r="S119" s="1206"/>
      <c r="T119" s="1488"/>
      <c r="U119" s="1489"/>
      <c r="V119" s="1490"/>
    </row>
    <row r="120" spans="1:22" x14ac:dyDescent="0.2">
      <c r="A120" s="1491"/>
      <c r="B120" s="1481"/>
      <c r="C120" s="1481"/>
      <c r="D120" s="1481"/>
      <c r="E120" s="1481"/>
      <c r="F120" s="1481"/>
      <c r="G120" s="1482"/>
      <c r="H120" s="1483"/>
      <c r="I120" s="1483"/>
      <c r="J120" s="1483"/>
      <c r="K120" s="1483"/>
      <c r="L120" s="1484"/>
      <c r="M120" s="1483"/>
      <c r="N120" s="1485"/>
      <c r="O120" s="1485"/>
      <c r="P120" s="1485"/>
      <c r="Q120" s="1486"/>
      <c r="R120" s="1487"/>
      <c r="S120" s="1206"/>
      <c r="T120" s="1488"/>
      <c r="U120" s="1489"/>
      <c r="V120" s="1490"/>
    </row>
    <row r="121" spans="1:22" x14ac:dyDescent="0.2">
      <c r="A121" s="1492" t="s">
        <v>307</v>
      </c>
      <c r="B121" s="1493"/>
      <c r="C121" s="1493"/>
      <c r="D121" s="1493"/>
      <c r="E121" s="1493"/>
      <c r="F121" s="1493"/>
      <c r="G121" s="1493"/>
      <c r="Q121" s="1493"/>
      <c r="S121" s="1206"/>
      <c r="T121" s="1492"/>
      <c r="U121" s="1492"/>
      <c r="V121" s="1492"/>
    </row>
    <row r="122" spans="1:22" ht="17" x14ac:dyDescent="0.2">
      <c r="A122" s="1494" t="s">
        <v>308</v>
      </c>
      <c r="G122" s="1646" t="s">
        <v>309</v>
      </c>
      <c r="H122" s="1646"/>
      <c r="I122" s="1646"/>
      <c r="J122" s="1646"/>
      <c r="K122" s="1496"/>
      <c r="L122" s="1496"/>
      <c r="S122" s="1206"/>
      <c r="T122" s="1206"/>
      <c r="U122" s="1206"/>
      <c r="V122" s="1206"/>
    </row>
    <row r="123" spans="1:22" x14ac:dyDescent="0.2">
      <c r="A123" s="1493" t="s">
        <v>310</v>
      </c>
      <c r="G123" s="1646" t="s">
        <v>311</v>
      </c>
      <c r="H123" s="1646"/>
      <c r="I123" s="1646"/>
      <c r="J123" s="1495" t="s">
        <v>312</v>
      </c>
      <c r="M123" s="1497"/>
      <c r="S123" s="1206"/>
      <c r="T123" s="1206"/>
      <c r="U123" s="1206"/>
      <c r="V123" s="1206"/>
    </row>
    <row r="124" spans="1:22" ht="18" x14ac:dyDescent="0.2">
      <c r="A124" s="1493" t="s">
        <v>313</v>
      </c>
      <c r="G124" s="1685" t="s">
        <v>314</v>
      </c>
      <c r="H124" s="1685"/>
      <c r="I124" s="1685"/>
      <c r="J124" s="1498" t="s">
        <v>315</v>
      </c>
      <c r="K124" s="1206" t="s">
        <v>316</v>
      </c>
      <c r="L124" s="1497"/>
      <c r="M124" s="1499"/>
      <c r="S124" s="1206"/>
      <c r="T124" s="1206"/>
      <c r="U124" s="1206"/>
      <c r="V124" s="1206"/>
    </row>
    <row r="125" spans="1:22" ht="18" x14ac:dyDescent="0.2">
      <c r="A125" s="1414" t="s">
        <v>317</v>
      </c>
      <c r="B125" s="1500"/>
      <c r="F125" s="1500"/>
      <c r="G125" s="1685" t="s">
        <v>318</v>
      </c>
      <c r="H125" s="1685"/>
      <c r="I125" s="1685"/>
      <c r="J125" s="1498">
        <v>2.36</v>
      </c>
      <c r="K125" s="1499"/>
      <c r="L125" s="1206" t="s">
        <v>319</v>
      </c>
      <c r="R125" s="1500"/>
      <c r="S125" s="1206"/>
      <c r="T125" s="1206"/>
      <c r="U125" s="1206"/>
      <c r="V125" s="1206"/>
    </row>
    <row r="126" spans="1:22" x14ac:dyDescent="0.2">
      <c r="A126" s="1414" t="s">
        <v>320</v>
      </c>
      <c r="G126" s="1685" t="s">
        <v>321</v>
      </c>
      <c r="H126" s="1685"/>
      <c r="I126" s="1685"/>
      <c r="J126" s="1501">
        <v>1.69</v>
      </c>
      <c r="L126" s="1206" t="s">
        <v>322</v>
      </c>
      <c r="M126" s="1502"/>
      <c r="S126" s="1206"/>
      <c r="T126" s="1206"/>
      <c r="U126" s="1206"/>
      <c r="V126" s="1206"/>
    </row>
    <row r="127" spans="1:22" x14ac:dyDescent="0.2">
      <c r="G127" s="1685" t="s">
        <v>323</v>
      </c>
      <c r="H127" s="1685"/>
      <c r="I127" s="1685"/>
      <c r="J127" s="1498">
        <v>0.29499999999999998</v>
      </c>
      <c r="K127" s="1502"/>
      <c r="L127" s="1206" t="s">
        <v>324</v>
      </c>
      <c r="S127" s="1206"/>
      <c r="T127" s="1206"/>
      <c r="U127" s="1206"/>
      <c r="V127" s="1206"/>
    </row>
    <row r="128" spans="1:22" x14ac:dyDescent="0.2">
      <c r="A128" s="1503" t="s">
        <v>325</v>
      </c>
      <c r="G128" s="1684" t="s">
        <v>326</v>
      </c>
      <c r="H128" s="1684"/>
      <c r="I128" s="1684"/>
      <c r="J128" s="1495">
        <v>3.625</v>
      </c>
      <c r="S128" s="1206"/>
      <c r="T128" s="1206"/>
      <c r="U128" s="1206"/>
      <c r="V128" s="1206"/>
    </row>
    <row r="129" spans="1:29" x14ac:dyDescent="0.2">
      <c r="A129" s="1206" t="s">
        <v>327</v>
      </c>
      <c r="G129" s="1685" t="s">
        <v>328</v>
      </c>
      <c r="H129" s="1685"/>
      <c r="I129" s="1685"/>
      <c r="J129" s="1498">
        <v>2.5499999999999998</v>
      </c>
      <c r="S129" s="1206"/>
      <c r="T129" s="1206"/>
      <c r="U129" s="1206"/>
      <c r="V129" s="1206"/>
    </row>
    <row r="130" spans="1:29" x14ac:dyDescent="0.2">
      <c r="A130" s="1206" t="s">
        <v>329</v>
      </c>
      <c r="G130" s="1685" t="s">
        <v>330</v>
      </c>
      <c r="H130" s="1685"/>
      <c r="I130" s="1685"/>
      <c r="J130" s="1498">
        <v>2.12</v>
      </c>
      <c r="S130" s="1206"/>
      <c r="T130" s="1206"/>
      <c r="U130" s="1206"/>
      <c r="V130" s="1206"/>
    </row>
    <row r="131" spans="1:29" x14ac:dyDescent="0.2">
      <c r="A131" s="1206" t="s">
        <v>331</v>
      </c>
      <c r="G131" s="1685" t="s">
        <v>332</v>
      </c>
      <c r="H131" s="1685"/>
      <c r="I131" s="1685"/>
      <c r="J131" s="1498">
        <v>2.8320000000000001E-2</v>
      </c>
      <c r="S131" s="1206"/>
      <c r="T131" s="1206"/>
      <c r="U131" s="1206"/>
      <c r="V131" s="1206"/>
    </row>
    <row r="132" spans="1:29" x14ac:dyDescent="0.2">
      <c r="A132" s="1206" t="s">
        <v>333</v>
      </c>
      <c r="G132" s="1684" t="s">
        <v>334</v>
      </c>
      <c r="H132" s="1684"/>
      <c r="I132" s="1684"/>
      <c r="J132" s="1495">
        <v>1.8409999999999999E-2</v>
      </c>
      <c r="S132" s="1206"/>
      <c r="T132" s="1206"/>
      <c r="U132" s="1206"/>
      <c r="V132" s="1206"/>
    </row>
    <row r="133" spans="1:29" x14ac:dyDescent="0.2">
      <c r="A133" s="1206" t="s">
        <v>335</v>
      </c>
      <c r="G133" s="1684" t="s">
        <v>336</v>
      </c>
      <c r="H133" s="1684"/>
      <c r="I133" s="1684"/>
      <c r="J133" s="1495">
        <v>2.83</v>
      </c>
      <c r="S133" s="1206"/>
      <c r="T133" s="1206"/>
      <c r="U133" s="1206"/>
      <c r="V133" s="1206"/>
    </row>
    <row r="134" spans="1:29" x14ac:dyDescent="0.2">
      <c r="A134" s="1504" t="s">
        <v>337</v>
      </c>
      <c r="G134" s="1685" t="s">
        <v>338</v>
      </c>
      <c r="H134" s="1685"/>
      <c r="I134" s="1685"/>
      <c r="J134" s="1498">
        <v>6.1163999999999996</v>
      </c>
      <c r="S134" s="1206"/>
      <c r="T134" s="1206"/>
      <c r="U134" s="1206"/>
      <c r="V134" s="1206"/>
    </row>
    <row r="135" spans="1:29" x14ac:dyDescent="0.2">
      <c r="G135" s="1684" t="s">
        <v>339</v>
      </c>
      <c r="H135" s="1684"/>
      <c r="I135" s="1684"/>
      <c r="J135" s="1495">
        <v>2.2200000000000001E-2</v>
      </c>
      <c r="S135" s="1206"/>
      <c r="T135" s="1206"/>
      <c r="U135" s="1206"/>
      <c r="V135" s="1206"/>
    </row>
    <row r="136" spans="1:29" x14ac:dyDescent="0.2">
      <c r="A136" s="1206" t="s">
        <v>340</v>
      </c>
      <c r="G136" s="1685" t="s">
        <v>341</v>
      </c>
      <c r="H136" s="1685"/>
      <c r="I136" s="1685"/>
      <c r="J136" s="1498">
        <v>1.8500000000000001E-3</v>
      </c>
      <c r="S136" s="1206"/>
      <c r="T136" s="1206"/>
      <c r="U136" s="1206"/>
      <c r="V136" s="1206"/>
    </row>
    <row r="137" spans="1:29" x14ac:dyDescent="0.2">
      <c r="G137" s="1684" t="s">
        <v>342</v>
      </c>
      <c r="H137" s="1684"/>
      <c r="I137" s="1684"/>
      <c r="J137" s="1495">
        <f>50*J135</f>
        <v>1.1100000000000001</v>
      </c>
      <c r="S137" s="1206"/>
      <c r="T137" s="1206"/>
      <c r="U137" s="1206"/>
      <c r="V137" s="1206"/>
    </row>
    <row r="138" spans="1:29" x14ac:dyDescent="0.2">
      <c r="A138" s="1206" t="s">
        <v>343</v>
      </c>
      <c r="G138" s="1685" t="s">
        <v>344</v>
      </c>
      <c r="H138" s="1685"/>
      <c r="I138" s="1685"/>
      <c r="J138" s="1498">
        <v>4.6719999999999997</v>
      </c>
      <c r="S138" s="1206"/>
      <c r="T138" s="1206"/>
      <c r="U138" s="1206"/>
      <c r="V138" s="1206"/>
    </row>
    <row r="139" spans="1:29" x14ac:dyDescent="0.2">
      <c r="A139" s="1505"/>
      <c r="G139" s="1685" t="s">
        <v>345</v>
      </c>
      <c r="H139" s="1685"/>
      <c r="I139" s="1685"/>
      <c r="J139" s="1498">
        <v>1</v>
      </c>
      <c r="S139" s="1206"/>
      <c r="T139" s="1206"/>
      <c r="U139" s="1206"/>
      <c r="V139" s="1206"/>
    </row>
    <row r="140" spans="1:29" s="1206" customFormat="1" ht="15.5" customHeight="1" x14ac:dyDescent="0.2">
      <c r="A140" s="1686" t="s">
        <v>346</v>
      </c>
      <c r="B140" s="1686"/>
      <c r="F140" s="1506"/>
      <c r="G140" s="1685" t="s">
        <v>347</v>
      </c>
      <c r="H140" s="1685"/>
      <c r="I140" s="1685"/>
      <c r="J140" s="1498">
        <v>0.72</v>
      </c>
      <c r="W140"/>
      <c r="X140"/>
      <c r="Y140"/>
      <c r="Z140"/>
      <c r="AA140"/>
      <c r="AB140"/>
      <c r="AC140"/>
    </row>
    <row r="141" spans="1:29" s="1206" customFormat="1" x14ac:dyDescent="0.2">
      <c r="A141" s="1686"/>
      <c r="B141" s="1686"/>
      <c r="F141" s="1506"/>
      <c r="G141" s="1685" t="s">
        <v>348</v>
      </c>
      <c r="H141" s="1685"/>
      <c r="I141" s="1685"/>
      <c r="J141" s="1498">
        <v>0.65</v>
      </c>
      <c r="U141" s="1507"/>
      <c r="V141" s="1504"/>
      <c r="W141"/>
      <c r="X141"/>
      <c r="Y141"/>
      <c r="Z141"/>
      <c r="AA141"/>
      <c r="AB141"/>
      <c r="AC141"/>
    </row>
    <row r="142" spans="1:29" s="1206" customFormat="1" x14ac:dyDescent="0.2">
      <c r="W142"/>
      <c r="X142"/>
      <c r="Y142"/>
      <c r="Z142"/>
      <c r="AA142"/>
      <c r="AB142"/>
      <c r="AC142"/>
    </row>
    <row r="143" spans="1:29" s="1206" customFormat="1" x14ac:dyDescent="0.2">
      <c r="A143" s="1206" t="s">
        <v>349</v>
      </c>
      <c r="S143"/>
      <c r="T143"/>
      <c r="U143"/>
      <c r="V143"/>
      <c r="W143"/>
      <c r="X143"/>
      <c r="Y143"/>
    </row>
    <row r="144" spans="1:29" s="1206" customFormat="1" x14ac:dyDescent="0.2">
      <c r="A144" s="1508" t="s">
        <v>350</v>
      </c>
      <c r="S144"/>
      <c r="T144"/>
      <c r="U144"/>
      <c r="V144"/>
      <c r="W144"/>
      <c r="X144"/>
      <c r="Y144"/>
    </row>
    <row r="145" spans="1:25" s="1206" customFormat="1" x14ac:dyDescent="0.2">
      <c r="A145" s="1509" t="s">
        <v>351</v>
      </c>
      <c r="S145"/>
      <c r="T145"/>
      <c r="U145"/>
      <c r="V145"/>
      <c r="W145"/>
      <c r="X145"/>
      <c r="Y145"/>
    </row>
    <row r="146" spans="1:25" s="1206" customFormat="1" x14ac:dyDescent="0.2">
      <c r="A146" s="1509" t="s">
        <v>352</v>
      </c>
      <c r="S146"/>
      <c r="T146"/>
      <c r="U146"/>
      <c r="V146"/>
      <c r="W146"/>
      <c r="X146"/>
      <c r="Y146"/>
    </row>
    <row r="147" spans="1:25" s="1206" customFormat="1" x14ac:dyDescent="0.2">
      <c r="A147" s="1509" t="s">
        <v>353</v>
      </c>
      <c r="S147"/>
      <c r="T147"/>
      <c r="U147"/>
      <c r="V147"/>
      <c r="W147"/>
      <c r="X147"/>
      <c r="Y147"/>
    </row>
    <row r="148" spans="1:25" x14ac:dyDescent="0.2">
      <c r="A148" s="1509" t="s">
        <v>354</v>
      </c>
    </row>
  </sheetData>
  <mergeCells count="57">
    <mergeCell ref="G136:I136"/>
    <mergeCell ref="G137:I137"/>
    <mergeCell ref="G138:I138"/>
    <mergeCell ref="G139:I139"/>
    <mergeCell ref="A140:B141"/>
    <mergeCell ref="G140:I140"/>
    <mergeCell ref="G141:I141"/>
    <mergeCell ref="G135:I135"/>
    <mergeCell ref="G124:I124"/>
    <mergeCell ref="G125:I125"/>
    <mergeCell ref="G126:I126"/>
    <mergeCell ref="G127:I127"/>
    <mergeCell ref="G128:I128"/>
    <mergeCell ref="G129:I129"/>
    <mergeCell ref="G130:I130"/>
    <mergeCell ref="G131:I131"/>
    <mergeCell ref="G132:I132"/>
    <mergeCell ref="G133:I133"/>
    <mergeCell ref="G134:I134"/>
    <mergeCell ref="G123:I123"/>
    <mergeCell ref="N11:N12"/>
    <mergeCell ref="P11:P12"/>
    <mergeCell ref="Q11:Q12"/>
    <mergeCell ref="K14:L79"/>
    <mergeCell ref="D25:J25"/>
    <mergeCell ref="D68:J68"/>
    <mergeCell ref="D80:J83"/>
    <mergeCell ref="K84:L114"/>
    <mergeCell ref="M91:M114"/>
    <mergeCell ref="D115:J117"/>
    <mergeCell ref="G122:J122"/>
    <mergeCell ref="P9:R9"/>
    <mergeCell ref="D10:F10"/>
    <mergeCell ref="G10:I10"/>
    <mergeCell ref="J10:J12"/>
    <mergeCell ref="L10:L12"/>
    <mergeCell ref="O10:O12"/>
    <mergeCell ref="D11:D12"/>
    <mergeCell ref="E11:E12"/>
    <mergeCell ref="F11:F12"/>
    <mergeCell ref="G11:G12"/>
    <mergeCell ref="M9:O9"/>
    <mergeCell ref="M11:M12"/>
    <mergeCell ref="A9:A12"/>
    <mergeCell ref="B9:B12"/>
    <mergeCell ref="C9:C12"/>
    <mergeCell ref="D9:J9"/>
    <mergeCell ref="K9:L9"/>
    <mergeCell ref="H11:H12"/>
    <mergeCell ref="I11:I12"/>
    <mergeCell ref="K11:K12"/>
    <mergeCell ref="B8:H8"/>
    <mergeCell ref="B2:H3"/>
    <mergeCell ref="B4:H4"/>
    <mergeCell ref="B5:H5"/>
    <mergeCell ref="B6:H6"/>
    <mergeCell ref="B7:H7"/>
  </mergeCells>
  <pageMargins left="0.7" right="0.7" top="0.75" bottom="0.75" header="0.3" footer="0.3"/>
  <pageSetup paperSize="9" scale="23"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339966"/>
  </sheetPr>
  <dimension ref="A1:AM213"/>
  <sheetViews>
    <sheetView showGridLines="0" topLeftCell="A43" zoomScale="80" zoomScaleNormal="80" zoomScaleSheetLayoutView="70" workbookViewId="0">
      <selection activeCell="F10" sqref="F10"/>
    </sheetView>
  </sheetViews>
  <sheetFormatPr baseColWidth="10" defaultColWidth="9.5" defaultRowHeight="12.75" customHeight="1" x14ac:dyDescent="0.15"/>
  <cols>
    <col min="1" max="1" width="8.33203125" style="186" customWidth="1"/>
    <col min="2" max="2" width="64.5" style="2" bestFit="1" customWidth="1"/>
    <col min="3" max="3" width="9.5" style="2" customWidth="1"/>
    <col min="4" max="5" width="22.5" style="2" customWidth="1"/>
    <col min="6" max="9" width="5" style="5" customWidth="1"/>
    <col min="10" max="10" width="9.5" style="2" customWidth="1"/>
    <col min="11" max="11" width="8.6640625" style="2" customWidth="1"/>
    <col min="12" max="12" width="50.5" style="2" customWidth="1"/>
    <col min="13" max="13" width="9.33203125" style="2" customWidth="1"/>
    <col min="14" max="15" width="10.33203125" style="2" customWidth="1"/>
    <col min="16" max="16" width="12.5" style="2" customWidth="1"/>
    <col min="17" max="17" width="1.5" style="2" customWidth="1"/>
    <col min="18" max="18" width="15.5" style="2" customWidth="1"/>
    <col min="19" max="19" width="36.6640625" style="2" customWidth="1"/>
    <col min="20" max="22" width="10.5" style="2" customWidth="1"/>
    <col min="23" max="23" width="3.33203125" style="2" customWidth="1"/>
    <col min="24" max="24" width="11.6640625" style="2" customWidth="1"/>
    <col min="25" max="33" width="15.5" style="2" customWidth="1"/>
    <col min="34" max="34" width="12.5" style="2" customWidth="1"/>
    <col min="35" max="35" width="1.5" style="2" customWidth="1"/>
    <col min="36" max="16384" width="9.5" style="2"/>
  </cols>
  <sheetData>
    <row r="1" spans="1:30" ht="14.75" customHeight="1" x14ac:dyDescent="0.15">
      <c r="A1" s="6"/>
      <c r="B1" s="155"/>
      <c r="C1" s="665" t="s">
        <v>355</v>
      </c>
      <c r="D1" s="677"/>
      <c r="E1" s="608" t="s">
        <v>356</v>
      </c>
      <c r="F1" s="2"/>
      <c r="G1" s="2"/>
      <c r="H1" s="2"/>
      <c r="I1" s="2"/>
      <c r="K1" s="5"/>
      <c r="L1" s="5"/>
      <c r="M1" s="31"/>
      <c r="N1" s="31"/>
      <c r="O1" s="5"/>
    </row>
    <row r="2" spans="1:30" ht="14.75" customHeight="1" x14ac:dyDescent="0.15">
      <c r="A2" s="156"/>
      <c r="B2" s="157" t="s">
        <v>6</v>
      </c>
      <c r="C2" s="1687" t="s">
        <v>357</v>
      </c>
      <c r="D2" s="1688"/>
      <c r="E2" s="667"/>
      <c r="F2" s="2"/>
      <c r="G2" s="2"/>
      <c r="H2" s="2"/>
      <c r="I2" s="2"/>
      <c r="K2" s="5"/>
      <c r="L2" s="5"/>
      <c r="M2" s="5"/>
      <c r="N2" s="5"/>
      <c r="O2" s="5"/>
    </row>
    <row r="3" spans="1:30" ht="14.75" customHeight="1" x14ac:dyDescent="0.15">
      <c r="A3" s="156"/>
      <c r="B3" s="157" t="s">
        <v>6</v>
      </c>
      <c r="C3" s="1687" t="s">
        <v>6</v>
      </c>
      <c r="D3" s="1688"/>
      <c r="E3" s="1702"/>
      <c r="F3" s="2"/>
      <c r="G3" s="2"/>
      <c r="H3" s="2"/>
      <c r="I3" s="2"/>
      <c r="K3" s="5"/>
      <c r="L3" s="5"/>
      <c r="M3" s="5"/>
      <c r="N3" s="5"/>
      <c r="O3" s="5"/>
    </row>
    <row r="4" spans="1:30" ht="14.75" customHeight="1" x14ac:dyDescent="0.15">
      <c r="A4" s="156"/>
      <c r="B4" s="157"/>
      <c r="C4" s="665" t="s">
        <v>358</v>
      </c>
      <c r="D4" s="666"/>
      <c r="E4" s="667"/>
      <c r="F4" s="2"/>
      <c r="G4" s="2"/>
      <c r="H4" s="2"/>
      <c r="I4" s="2"/>
      <c r="K4" s="5"/>
      <c r="L4" s="5"/>
      <c r="M4" s="5"/>
      <c r="N4" s="5"/>
      <c r="O4" s="5"/>
    </row>
    <row r="5" spans="1:30" ht="14.75" customHeight="1" x14ac:dyDescent="0.15">
      <c r="A5" s="1694" t="s">
        <v>359</v>
      </c>
      <c r="B5" s="1695"/>
      <c r="C5" s="1703"/>
      <c r="D5" s="1704"/>
      <c r="E5" s="1705"/>
      <c r="F5" s="2"/>
      <c r="G5" s="2"/>
      <c r="H5" s="2"/>
      <c r="I5" s="2"/>
      <c r="K5" s="5"/>
      <c r="L5" s="5"/>
      <c r="M5" s="5"/>
      <c r="N5" s="5"/>
      <c r="O5" s="5"/>
    </row>
    <row r="6" spans="1:30" ht="14.75" customHeight="1" x14ac:dyDescent="0.2">
      <c r="A6" s="1694"/>
      <c r="B6" s="1695"/>
      <c r="C6" s="678"/>
      <c r="D6" s="668"/>
      <c r="E6" s="669"/>
      <c r="F6" s="2"/>
      <c r="G6" s="2"/>
      <c r="H6" s="2"/>
      <c r="I6" s="2"/>
      <c r="K6" s="5"/>
      <c r="L6" s="5"/>
      <c r="M6" s="5"/>
      <c r="N6" s="5"/>
      <c r="O6" s="5"/>
      <c r="R6" s="142" t="s">
        <v>360</v>
      </c>
      <c r="S6" s="451"/>
      <c r="T6" s="451"/>
      <c r="U6" s="451"/>
      <c r="V6" s="451"/>
      <c r="W6" s="451"/>
      <c r="X6" s="451"/>
      <c r="Y6" s="451"/>
      <c r="Z6" s="451"/>
      <c r="AA6" s="451"/>
      <c r="AB6" s="451"/>
      <c r="AC6" s="451"/>
      <c r="AD6" s="451"/>
    </row>
    <row r="7" spans="1:30" ht="14.75" customHeight="1" x14ac:dyDescent="0.15">
      <c r="A7" s="1697" t="s">
        <v>361</v>
      </c>
      <c r="B7" s="1698"/>
      <c r="C7" s="665" t="s">
        <v>8</v>
      </c>
      <c r="D7" s="667"/>
      <c r="E7" s="608"/>
      <c r="F7" s="2"/>
      <c r="G7" s="2"/>
      <c r="H7" s="2"/>
      <c r="I7" s="2"/>
      <c r="K7" s="5"/>
      <c r="L7" s="1696" t="s">
        <v>362</v>
      </c>
      <c r="M7" s="5"/>
      <c r="N7" s="1706" t="s">
        <v>363</v>
      </c>
      <c r="O7" s="1706"/>
      <c r="R7" s="451"/>
      <c r="S7" s="451"/>
      <c r="T7" s="451"/>
      <c r="U7" s="451"/>
      <c r="V7" s="451"/>
      <c r="W7" s="451"/>
      <c r="X7" s="451"/>
      <c r="Y7" s="451"/>
      <c r="Z7" s="451"/>
      <c r="AA7" s="451"/>
      <c r="AB7" s="451"/>
      <c r="AC7" s="451"/>
      <c r="AD7" s="451"/>
    </row>
    <row r="8" spans="1:30" ht="14.75" customHeight="1" x14ac:dyDescent="0.15">
      <c r="A8" s="1697" t="s">
        <v>364</v>
      </c>
      <c r="B8" s="1698"/>
      <c r="C8" s="679" t="s">
        <v>10</v>
      </c>
      <c r="D8" s="680"/>
      <c r="E8" s="681"/>
      <c r="F8" s="2"/>
      <c r="G8" s="2"/>
      <c r="H8" s="2"/>
      <c r="I8" s="2"/>
      <c r="K8" s="5"/>
      <c r="L8" s="1696"/>
      <c r="M8" s="5"/>
      <c r="N8" s="1706"/>
      <c r="O8" s="1706"/>
      <c r="R8" s="451" t="s">
        <v>365</v>
      </c>
      <c r="S8" s="451"/>
      <c r="T8" s="451"/>
      <c r="U8" s="451"/>
      <c r="V8" s="451"/>
      <c r="W8" s="451"/>
      <c r="X8" s="1699"/>
      <c r="Y8" s="1699"/>
      <c r="Z8" s="1699"/>
      <c r="AA8" s="451"/>
      <c r="AB8" s="451"/>
      <c r="AC8" s="451"/>
      <c r="AD8" s="451"/>
    </row>
    <row r="9" spans="1:30" ht="15.75" customHeight="1" x14ac:dyDescent="0.15">
      <c r="A9" s="158"/>
      <c r="B9" s="17"/>
      <c r="C9" s="3"/>
      <c r="D9" s="610"/>
      <c r="E9" s="610"/>
      <c r="F9" s="1541" t="s">
        <v>366</v>
      </c>
      <c r="G9" s="1541" t="s">
        <v>366</v>
      </c>
      <c r="H9" s="1541" t="s">
        <v>367</v>
      </c>
      <c r="I9" s="1541" t="s">
        <v>367</v>
      </c>
      <c r="K9" s="33" t="s">
        <v>6</v>
      </c>
      <c r="L9" s="130"/>
      <c r="M9" s="32" t="s">
        <v>6</v>
      </c>
      <c r="N9" s="32"/>
      <c r="O9" s="32"/>
      <c r="R9" s="451"/>
      <c r="S9" s="451"/>
      <c r="T9" s="451"/>
      <c r="U9" s="451"/>
      <c r="V9" s="451"/>
      <c r="W9" s="451"/>
      <c r="X9" s="1699"/>
      <c r="Y9" s="1699"/>
      <c r="Z9" s="1699"/>
      <c r="AA9" s="451"/>
      <c r="AB9" s="451"/>
      <c r="AC9" s="451"/>
      <c r="AD9" s="451"/>
    </row>
    <row r="10" spans="1:30" ht="21" customHeight="1" x14ac:dyDescent="0.15">
      <c r="A10" s="409" t="s">
        <v>22</v>
      </c>
      <c r="B10" s="410" t="s">
        <v>22</v>
      </c>
      <c r="C10" s="1692" t="s">
        <v>311</v>
      </c>
      <c r="D10" s="1150">
        <v>2022</v>
      </c>
      <c r="E10" s="1151">
        <f>D10+1</f>
        <v>2023</v>
      </c>
      <c r="F10" s="1541">
        <f>D10</f>
        <v>2022</v>
      </c>
      <c r="G10" s="1541">
        <f>E10</f>
        <v>2023</v>
      </c>
      <c r="H10" s="1541">
        <f>D10</f>
        <v>2022</v>
      </c>
      <c r="I10" s="1541">
        <f>E10</f>
        <v>2023</v>
      </c>
      <c r="K10" s="131" t="s">
        <v>22</v>
      </c>
      <c r="L10" s="159" t="str">
        <f>B10</f>
        <v>Product</v>
      </c>
      <c r="M10" s="131" t="str">
        <f>C10</f>
        <v>Unit</v>
      </c>
      <c r="N10" s="132">
        <f>D10</f>
        <v>2022</v>
      </c>
      <c r="O10" s="133">
        <f>E10</f>
        <v>2023</v>
      </c>
      <c r="R10" s="1542"/>
      <c r="S10" s="1543"/>
      <c r="T10" s="1544">
        <f>D10</f>
        <v>2022</v>
      </c>
      <c r="U10" s="1544">
        <f>E10</f>
        <v>2023</v>
      </c>
      <c r="V10" s="1545" t="s">
        <v>368</v>
      </c>
      <c r="W10" s="1546"/>
      <c r="X10" s="449" t="s">
        <v>369</v>
      </c>
      <c r="Y10" s="1547"/>
      <c r="Z10" s="1548"/>
      <c r="AA10" s="451"/>
      <c r="AC10" s="451"/>
      <c r="AD10" s="451"/>
    </row>
    <row r="11" spans="1:30" ht="17" x14ac:dyDescent="0.15">
      <c r="A11" s="1" t="s">
        <v>370</v>
      </c>
      <c r="B11" s="160"/>
      <c r="C11" s="1693"/>
      <c r="D11" s="65" t="s">
        <v>371</v>
      </c>
      <c r="E11" s="65" t="s">
        <v>371</v>
      </c>
      <c r="F11" s="118"/>
      <c r="G11" s="129"/>
      <c r="H11" s="406"/>
      <c r="I11" s="118"/>
      <c r="K11" s="29" t="s">
        <v>370</v>
      </c>
      <c r="L11" s="34"/>
      <c r="M11" s="35"/>
      <c r="N11" s="36" t="str">
        <f>D11</f>
        <v>Quantity</v>
      </c>
      <c r="O11" s="134" t="str">
        <f>E11</f>
        <v>Quantity</v>
      </c>
      <c r="R11" s="1700" t="s">
        <v>35</v>
      </c>
      <c r="S11" s="1549" t="s">
        <v>372</v>
      </c>
      <c r="T11" s="1550">
        <f>IF(ISNUMBER(D17+'JQ2 Trade'!D15-'JQ2 Trade'!H15-D27),D17+'JQ2 Trade'!D15-'JQ2 Trade'!H15-D27,"Missing data")</f>
        <v>0</v>
      </c>
      <c r="U11" s="1550">
        <f>IF(ISNUMBER(E17+'JQ2 Trade'!E15-'JQ2 Trade'!I15-E27),E17+'JQ2 Trade'!E15-'JQ2 Trade'!I15-E27,"Missing data")</f>
        <v>0</v>
      </c>
      <c r="V11" s="1551" t="str">
        <f>IF(ISNUMBER(U11/T11-1),U11/T11-1,"missing data")</f>
        <v>missing data</v>
      </c>
      <c r="W11" s="450"/>
      <c r="X11" s="451" t="s">
        <v>373</v>
      </c>
      <c r="Y11" s="1552"/>
      <c r="Z11" s="1548"/>
      <c r="AA11" s="451"/>
      <c r="AC11" s="451"/>
      <c r="AD11" s="451"/>
    </row>
    <row r="12" spans="1:30" s="90" customFormat="1" ht="13" x14ac:dyDescent="0.15">
      <c r="A12" s="1689" t="s">
        <v>374</v>
      </c>
      <c r="B12" s="1690"/>
      <c r="C12" s="1690"/>
      <c r="D12" s="1690"/>
      <c r="E12" s="1691"/>
      <c r="F12" s="89"/>
      <c r="G12" s="129"/>
      <c r="H12" s="406"/>
      <c r="I12" s="89"/>
      <c r="K12" s="38"/>
      <c r="L12" s="37" t="str">
        <f>A12</f>
        <v>ALL REMOVALS OF ROUNDWOOD (WOOD IN THE ROUGH)</v>
      </c>
      <c r="M12" s="161"/>
      <c r="N12" s="161"/>
      <c r="O12" s="162"/>
      <c r="R12" s="1701"/>
      <c r="S12" s="455" t="s">
        <v>375</v>
      </c>
      <c r="T12" s="1553">
        <f>IF(ISNUMBER(D57-D58*Y28),(D57-D58)*Y28,"missing data")</f>
        <v>0</v>
      </c>
      <c r="U12" s="1553">
        <f>IF(ISNUMBER(E57-E58*Y28),(E57-E58)*Y28,"missing data")</f>
        <v>0</v>
      </c>
      <c r="V12" s="1554" t="str">
        <f t="shared" ref="V12:V23" si="0">IF(ISNUMBER(U12/T12-1),U12/T12-1,"missing data")</f>
        <v>missing data</v>
      </c>
      <c r="W12" s="452"/>
      <c r="X12" s="451" t="s">
        <v>376</v>
      </c>
      <c r="Y12" s="129"/>
      <c r="Z12" s="144"/>
      <c r="AA12" s="144"/>
      <c r="AC12" s="144"/>
      <c r="AD12" s="144"/>
    </row>
    <row r="13" spans="1:30" s="90" customFormat="1" ht="28" x14ac:dyDescent="0.15">
      <c r="A13" s="334">
        <v>1</v>
      </c>
      <c r="B13" s="164" t="s">
        <v>40</v>
      </c>
      <c r="C13" s="165" t="s">
        <v>377</v>
      </c>
      <c r="D13" s="360"/>
      <c r="E13" s="360"/>
      <c r="F13" s="89"/>
      <c r="G13" s="138"/>
      <c r="H13" s="406"/>
      <c r="I13" s="89"/>
      <c r="K13" s="922">
        <f>A13</f>
        <v>1</v>
      </c>
      <c r="L13" s="923" t="str">
        <f>B13</f>
        <v>ROUNDWOOD (WOOD IN THE ROUGH)</v>
      </c>
      <c r="M13" s="924" t="s">
        <v>378</v>
      </c>
      <c r="N13" s="937">
        <f>D13-(D14+D17)</f>
        <v>0</v>
      </c>
      <c r="O13" s="937">
        <f>E13-(E14+E17)</f>
        <v>0</v>
      </c>
      <c r="R13" s="442" t="s">
        <v>379</v>
      </c>
      <c r="S13" s="1555" t="s">
        <v>380</v>
      </c>
      <c r="T13" s="1556">
        <f>IF(ISNUMBER(D37*Y29),D37*Y29,"missing data")</f>
        <v>0</v>
      </c>
      <c r="U13" s="1556">
        <f>IF(ISNUMBER(E37*Y29),E37*Y29,"missing data")</f>
        <v>0</v>
      </c>
      <c r="V13" s="1551" t="str">
        <f t="shared" si="0"/>
        <v>missing data</v>
      </c>
      <c r="W13" s="1557"/>
      <c r="X13" s="453">
        <v>2.4</v>
      </c>
      <c r="Y13" s="454"/>
      <c r="Z13" s="144"/>
      <c r="AA13" s="144"/>
      <c r="AC13" s="144"/>
      <c r="AD13" s="144"/>
    </row>
    <row r="14" spans="1:30" s="3" customFormat="1" ht="14" x14ac:dyDescent="0.15">
      <c r="A14" s="168">
        <v>1.1000000000000001</v>
      </c>
      <c r="B14" s="896" t="s">
        <v>381</v>
      </c>
      <c r="C14" s="167" t="s">
        <v>377</v>
      </c>
      <c r="D14" s="359"/>
      <c r="E14" s="359"/>
      <c r="F14" s="89"/>
      <c r="G14" s="138"/>
      <c r="H14" s="406"/>
      <c r="I14" s="89"/>
      <c r="K14" s="166">
        <f t="shared" ref="K14:L83" si="1">A14</f>
        <v>1.1000000000000001</v>
      </c>
      <c r="L14" s="620" t="str">
        <f t="shared" si="1"/>
        <v>WOOD FUEL (INCLUDING WOOD FOR CHARCOAL)</v>
      </c>
      <c r="M14" s="612" t="s">
        <v>378</v>
      </c>
      <c r="N14" s="938">
        <f>D14-(D15+D16)</f>
        <v>0</v>
      </c>
      <c r="O14" s="938">
        <f>E14-(E15+E16)</f>
        <v>0</v>
      </c>
      <c r="R14" s="443"/>
      <c r="S14" s="1549" t="s">
        <v>382</v>
      </c>
      <c r="T14" s="1550" t="str">
        <f>IF(ISNUMBER(D40),D40,"Missing data")</f>
        <v>Missing data</v>
      </c>
      <c r="U14" s="1550" t="str">
        <f>IF(ISNUMBER(E40),E40,"Missing data")</f>
        <v>Missing data</v>
      </c>
      <c r="V14" s="1551" t="str">
        <f t="shared" si="0"/>
        <v>missing data</v>
      </c>
      <c r="W14" s="1558"/>
      <c r="X14" s="453">
        <v>1</v>
      </c>
      <c r="Y14" s="454"/>
      <c r="AA14" s="1559"/>
      <c r="AC14" s="1559"/>
      <c r="AD14" s="1559"/>
    </row>
    <row r="15" spans="1:30" s="3" customFormat="1" ht="14" x14ac:dyDescent="0.15">
      <c r="A15" s="168" t="s">
        <v>43</v>
      </c>
      <c r="B15" s="895" t="s">
        <v>44</v>
      </c>
      <c r="C15" s="167" t="s">
        <v>377</v>
      </c>
      <c r="D15" s="359"/>
      <c r="E15" s="359"/>
      <c r="F15" s="89"/>
      <c r="G15" s="138"/>
      <c r="H15" s="406"/>
      <c r="I15" s="89"/>
      <c r="K15" s="166" t="str">
        <f t="shared" si="1"/>
        <v>1.1.C</v>
      </c>
      <c r="L15" s="614" t="str">
        <f t="shared" si="1"/>
        <v>Coniferous</v>
      </c>
      <c r="M15" s="612" t="s">
        <v>378</v>
      </c>
      <c r="N15" s="245"/>
      <c r="O15" s="245"/>
      <c r="R15" s="443"/>
      <c r="S15" s="1549" t="s">
        <v>383</v>
      </c>
      <c r="T15" s="1550" t="str">
        <f>IF(ISNUMBER(D44),D44,"Missing data")</f>
        <v>Missing data</v>
      </c>
      <c r="U15" s="1550" t="str">
        <f>IF(ISNUMBER(E44),E44,"Missing data")</f>
        <v>Missing data</v>
      </c>
      <c r="V15" s="1551" t="str">
        <f t="shared" si="0"/>
        <v>missing data</v>
      </c>
      <c r="W15" s="1558"/>
      <c r="X15" s="453">
        <v>1</v>
      </c>
      <c r="Y15" s="138"/>
      <c r="AA15" s="1559"/>
      <c r="AC15" s="1559"/>
      <c r="AD15" s="1559"/>
    </row>
    <row r="16" spans="1:30" s="3" customFormat="1" ht="14" x14ac:dyDescent="0.15">
      <c r="A16" s="168" t="s">
        <v>50</v>
      </c>
      <c r="B16" s="895" t="s">
        <v>51</v>
      </c>
      <c r="C16" s="167" t="s">
        <v>377</v>
      </c>
      <c r="D16" s="359"/>
      <c r="E16" s="359"/>
      <c r="F16" s="91"/>
      <c r="G16" s="138"/>
      <c r="H16" s="128"/>
      <c r="I16" s="91"/>
      <c r="K16" s="166" t="str">
        <f t="shared" si="1"/>
        <v>1.1.NC</v>
      </c>
      <c r="L16" s="614" t="str">
        <f t="shared" si="1"/>
        <v>Non-Coniferous</v>
      </c>
      <c r="M16" s="612" t="s">
        <v>378</v>
      </c>
      <c r="N16" s="248"/>
      <c r="O16" s="248"/>
      <c r="R16" s="443"/>
      <c r="S16" s="1549" t="s">
        <v>384</v>
      </c>
      <c r="T16" s="1550" t="str">
        <f>IF(ISNUMBER(D49),D49,"Missing data")</f>
        <v>Missing data</v>
      </c>
      <c r="U16" s="1550" t="str">
        <f>IF(ISNUMBER(E49),E49,"Missing data")</f>
        <v>Missing data</v>
      </c>
      <c r="V16" s="1551" t="str">
        <f t="shared" si="0"/>
        <v>missing data</v>
      </c>
      <c r="W16" s="1558"/>
      <c r="X16" s="453">
        <v>1</v>
      </c>
      <c r="Y16" s="138"/>
      <c r="Z16" s="144"/>
      <c r="AA16" s="1559"/>
      <c r="AC16" s="1559"/>
      <c r="AD16" s="1559"/>
    </row>
    <row r="17" spans="1:30" s="3" customFormat="1" ht="14" x14ac:dyDescent="0.15">
      <c r="A17" s="168">
        <v>1.2</v>
      </c>
      <c r="B17" s="897" t="s">
        <v>55</v>
      </c>
      <c r="C17" s="167" t="s">
        <v>377</v>
      </c>
      <c r="D17" s="359"/>
      <c r="E17" s="359"/>
      <c r="F17" s="91"/>
      <c r="G17" s="138"/>
      <c r="H17" s="128"/>
      <c r="I17" s="91"/>
      <c r="K17" s="166">
        <f t="shared" si="1"/>
        <v>1.2</v>
      </c>
      <c r="L17" s="620" t="str">
        <f t="shared" si="1"/>
        <v>INDUSTRIAL ROUNDWOOD</v>
      </c>
      <c r="M17" s="612" t="s">
        <v>378</v>
      </c>
      <c r="N17" s="938">
        <f>D17-(D18+D19)</f>
        <v>0</v>
      </c>
      <c r="O17" s="938">
        <f>E17-(E18+E19)</f>
        <v>0</v>
      </c>
      <c r="R17" s="443"/>
      <c r="S17" s="1555" t="s">
        <v>385</v>
      </c>
      <c r="T17" s="1556" t="str">
        <f>IF(ISNUMBER(D57),D57,"missing data")</f>
        <v>missing data</v>
      </c>
      <c r="U17" s="1556" t="str">
        <f>IF(ISNUMBER(E57),E57,"missing data")</f>
        <v>missing data</v>
      </c>
      <c r="V17" s="1551" t="str">
        <f t="shared" si="0"/>
        <v>missing data</v>
      </c>
      <c r="W17" s="1558"/>
      <c r="X17" s="453">
        <v>1.58</v>
      </c>
      <c r="Y17" s="454"/>
      <c r="Z17" s="144"/>
      <c r="AA17" s="1559"/>
      <c r="AC17" s="1559"/>
      <c r="AD17" s="1559"/>
    </row>
    <row r="18" spans="1:30" s="3" customFormat="1" ht="14" x14ac:dyDescent="0.15">
      <c r="A18" s="168" t="s">
        <v>56</v>
      </c>
      <c r="B18" s="92" t="s">
        <v>44</v>
      </c>
      <c r="C18" s="167" t="s">
        <v>377</v>
      </c>
      <c r="D18" s="359"/>
      <c r="E18" s="359"/>
      <c r="F18" s="91"/>
      <c r="G18" s="138"/>
      <c r="H18" s="128"/>
      <c r="I18" s="91"/>
      <c r="K18" s="166" t="str">
        <f t="shared" si="1"/>
        <v>1.2.C</v>
      </c>
      <c r="L18" s="614" t="str">
        <f t="shared" si="1"/>
        <v>Coniferous</v>
      </c>
      <c r="M18" s="612" t="s">
        <v>378</v>
      </c>
      <c r="N18" s="939">
        <f>D18-(D22+D25+D28)</f>
        <v>0</v>
      </c>
      <c r="O18" s="939">
        <f>E18-(E22+E25+E28)</f>
        <v>0</v>
      </c>
      <c r="R18" s="443"/>
      <c r="S18" s="1555" t="s">
        <v>386</v>
      </c>
      <c r="T18" s="1556" t="str">
        <f>IF(ISNUMBER(D59),D59,"missing data")</f>
        <v>missing data</v>
      </c>
      <c r="U18" s="1556" t="str">
        <f>IF(ISNUMBER(E59),E59,"missing data")</f>
        <v>missing data</v>
      </c>
      <c r="V18" s="1551" t="str">
        <f t="shared" si="0"/>
        <v>missing data</v>
      </c>
      <c r="W18" s="1558"/>
      <c r="X18" s="453">
        <v>1.8</v>
      </c>
      <c r="Y18" s="454"/>
      <c r="Z18" s="1559"/>
      <c r="AA18" s="1559"/>
      <c r="AC18" s="1559"/>
      <c r="AD18" s="1559"/>
    </row>
    <row r="19" spans="1:30" s="3" customFormat="1" ht="14" x14ac:dyDescent="0.15">
      <c r="A19" s="168" t="s">
        <v>65</v>
      </c>
      <c r="B19" s="92" t="s">
        <v>51</v>
      </c>
      <c r="C19" s="167" t="s">
        <v>377</v>
      </c>
      <c r="D19" s="359"/>
      <c r="E19" s="359"/>
      <c r="F19" s="89"/>
      <c r="G19" s="138"/>
      <c r="H19" s="128"/>
      <c r="I19" s="91"/>
      <c r="K19" s="166" t="str">
        <f t="shared" si="1"/>
        <v>1.2.NC</v>
      </c>
      <c r="L19" s="614" t="str">
        <f t="shared" si="1"/>
        <v>Non-Coniferous</v>
      </c>
      <c r="M19" s="612" t="s">
        <v>378</v>
      </c>
      <c r="N19" s="939">
        <f>D19-(D23+D26+D29)</f>
        <v>0</v>
      </c>
      <c r="O19" s="939">
        <f>E19-(E23+E26+E29)</f>
        <v>0</v>
      </c>
      <c r="R19" s="443"/>
      <c r="S19" s="1549" t="s">
        <v>387</v>
      </c>
      <c r="T19" s="1550" t="str">
        <f>IF(ISNUMBER(D64),D64,"missing data")</f>
        <v>missing data</v>
      </c>
      <c r="U19" s="1550" t="str">
        <f>IF(ISNUMBER(E64),E64,"missing data")</f>
        <v>missing data</v>
      </c>
      <c r="V19" s="1551" t="str">
        <f t="shared" si="0"/>
        <v>missing data</v>
      </c>
      <c r="W19" s="1558"/>
      <c r="X19" s="453">
        <v>2.5</v>
      </c>
      <c r="Y19" s="454"/>
      <c r="Z19" s="1559"/>
      <c r="AA19" s="1559"/>
      <c r="AC19" s="1559"/>
      <c r="AD19" s="1559"/>
    </row>
    <row r="20" spans="1:30" s="3" customFormat="1" ht="14" x14ac:dyDescent="0.15">
      <c r="A20" s="168" t="s">
        <v>66</v>
      </c>
      <c r="B20" s="169" t="s">
        <v>388</v>
      </c>
      <c r="C20" s="167" t="s">
        <v>377</v>
      </c>
      <c r="D20" s="359"/>
      <c r="E20" s="359"/>
      <c r="F20" s="89"/>
      <c r="G20" s="138"/>
      <c r="H20" s="128"/>
      <c r="I20" s="91"/>
      <c r="K20" s="166" t="str">
        <f t="shared" si="1"/>
        <v>1.2.NC.T</v>
      </c>
      <c r="L20" s="615" t="str">
        <f t="shared" si="1"/>
        <v>of which: Tropical</v>
      </c>
      <c r="M20" s="612" t="s">
        <v>378</v>
      </c>
      <c r="N20" s="347"/>
      <c r="O20" s="347"/>
      <c r="R20" s="443"/>
      <c r="S20" s="1555" t="s">
        <v>389</v>
      </c>
      <c r="T20" s="1556" t="str">
        <f>IF(ISNUMBER(D65),D65,"missing data")</f>
        <v>missing data</v>
      </c>
      <c r="U20" s="1556" t="str">
        <f>IF(ISNUMBER(E65),E65,"missing data")</f>
        <v>missing data</v>
      </c>
      <c r="V20" s="1551" t="str">
        <f t="shared" si="0"/>
        <v>missing data</v>
      </c>
      <c r="W20" s="1557"/>
      <c r="X20" s="453">
        <v>4.9000000000000004</v>
      </c>
      <c r="Y20" s="1560"/>
      <c r="Z20" s="1559"/>
      <c r="AA20" s="1559"/>
      <c r="AB20" s="1559"/>
      <c r="AC20" s="1559"/>
      <c r="AD20" s="1559"/>
    </row>
    <row r="21" spans="1:30" s="3" customFormat="1" ht="14" x14ac:dyDescent="0.15">
      <c r="A21" s="168" t="s">
        <v>71</v>
      </c>
      <c r="B21" s="92" t="s">
        <v>72</v>
      </c>
      <c r="C21" s="167" t="s">
        <v>377</v>
      </c>
      <c r="D21" s="359"/>
      <c r="E21" s="359"/>
      <c r="F21" s="89"/>
      <c r="G21" s="138"/>
      <c r="H21" s="128"/>
      <c r="I21" s="91"/>
      <c r="K21" s="166" t="str">
        <f t="shared" si="1"/>
        <v>1.2.1</v>
      </c>
      <c r="L21" s="614" t="str">
        <f t="shared" si="1"/>
        <v>SAWLOGS AND VENEER LOGS</v>
      </c>
      <c r="M21" s="612" t="s">
        <v>378</v>
      </c>
      <c r="N21" s="940">
        <f>D21-(D22+D23)</f>
        <v>0</v>
      </c>
      <c r="O21" s="940">
        <f>E21-(E22+E23)</f>
        <v>0</v>
      </c>
      <c r="R21" s="444"/>
      <c r="S21" s="1561" t="s">
        <v>390</v>
      </c>
      <c r="T21" s="1562" t="str">
        <f>IF(ISNUMBER(D69),D69,"missing data")</f>
        <v>missing data</v>
      </c>
      <c r="U21" s="1562" t="str">
        <f>IF(ISNUMBER(E69),E69,"missing data")</f>
        <v>missing data</v>
      </c>
      <c r="V21" s="1554" t="str">
        <f t="shared" si="0"/>
        <v>missing data</v>
      </c>
      <c r="W21" s="1557"/>
      <c r="X21" s="453">
        <v>5.7</v>
      </c>
      <c r="Y21" s="1560"/>
      <c r="Z21" s="1559"/>
      <c r="AB21" s="1559"/>
      <c r="AC21" s="1559"/>
      <c r="AD21" s="1559"/>
    </row>
    <row r="22" spans="1:30" s="3" customFormat="1" ht="14" x14ac:dyDescent="0.15">
      <c r="A22" s="168" t="s">
        <v>75</v>
      </c>
      <c r="B22" s="170" t="s">
        <v>44</v>
      </c>
      <c r="C22" s="167" t="s">
        <v>377</v>
      </c>
      <c r="D22" s="359"/>
      <c r="E22" s="359"/>
      <c r="F22" s="89"/>
      <c r="G22" s="138"/>
      <c r="H22" s="128"/>
      <c r="I22" s="91"/>
      <c r="K22" s="166" t="str">
        <f t="shared" si="1"/>
        <v>1.2.1.C</v>
      </c>
      <c r="L22" s="615" t="str">
        <f t="shared" si="1"/>
        <v>Coniferous</v>
      </c>
      <c r="M22" s="612" t="s">
        <v>378</v>
      </c>
      <c r="N22" s="245"/>
      <c r="O22" s="245"/>
      <c r="R22" s="445" t="s">
        <v>391</v>
      </c>
      <c r="S22" s="1563" t="s">
        <v>379</v>
      </c>
      <c r="T22" s="1564" t="str">
        <f>IF(ISNUMBER(T$14*$X14+T$15*$X15+T$16*$X16+T$19*$X19+T$20*$X20+T$21*$X21+T$13*$X13+T$17*$X17+T$18*$X18),T$14*$X14+T$15*$X15+T$16*$X16+T$19*$X19+T$20*$X20+T$21*$X21+T$13*$X13+T$17*$X17+T$18*$X18,"missing data")</f>
        <v>missing data</v>
      </c>
      <c r="U22" s="1564" t="str">
        <f>IF(ISNUMBER(U$14*$X14+U$15*$X15+U$16*$X16+U$19*$X19+U$20*$X20+U$21*$X21+U$13*$X13+U$17*$X17+U$18*$X18),U$14*$X14+U$15*$X15+U$16*$X16+U$19*$X19+U$20*$X20+U$21*$X21+U$13*$X13+U$17*$X17+U$18*$X18,"missing data")</f>
        <v>missing data</v>
      </c>
      <c r="V22" s="1565" t="str">
        <f t="shared" si="0"/>
        <v>missing data</v>
      </c>
      <c r="W22" s="407"/>
      <c r="X22" s="455"/>
      <c r="Y22" s="1566"/>
      <c r="Z22" s="1559"/>
      <c r="AA22" s="1559"/>
      <c r="AB22" s="1559"/>
      <c r="AC22" s="1559"/>
      <c r="AD22" s="1559"/>
    </row>
    <row r="23" spans="1:30" s="3" customFormat="1" ht="14" x14ac:dyDescent="0.15">
      <c r="A23" s="168" t="s">
        <v>77</v>
      </c>
      <c r="B23" s="169" t="s">
        <v>51</v>
      </c>
      <c r="C23" s="167" t="s">
        <v>377</v>
      </c>
      <c r="D23" s="359"/>
      <c r="E23" s="359"/>
      <c r="F23" s="89"/>
      <c r="G23" s="138"/>
      <c r="H23" s="128"/>
      <c r="I23" s="91"/>
      <c r="K23" s="166" t="str">
        <f t="shared" si="1"/>
        <v>1.2.1.NC</v>
      </c>
      <c r="L23" s="615" t="str">
        <f t="shared" si="1"/>
        <v>Non-Coniferous</v>
      </c>
      <c r="M23" s="612" t="s">
        <v>378</v>
      </c>
      <c r="N23" s="245"/>
      <c r="O23" s="245"/>
      <c r="R23" s="446"/>
      <c r="S23" s="145" t="s">
        <v>392</v>
      </c>
      <c r="T23" s="146" t="str">
        <f>IF(ISNUMBER(T11*Y31+T12-T22),T11*Y31+T12-T22,"missing data")</f>
        <v>missing data</v>
      </c>
      <c r="U23" s="146" t="str">
        <f>IF(ISNUMBER(U11*Y31+U12-U22),U11*Y31+U12-U22,"missing data")</f>
        <v>missing data</v>
      </c>
      <c r="V23" s="447" t="str">
        <f t="shared" si="0"/>
        <v>missing data</v>
      </c>
      <c r="W23" s="147" t="s">
        <v>393</v>
      </c>
      <c r="Y23" s="1559"/>
      <c r="AA23" s="1559"/>
      <c r="AB23" s="1559"/>
      <c r="AC23" s="1559"/>
      <c r="AD23" s="1559"/>
    </row>
    <row r="24" spans="1:30" s="3" customFormat="1" ht="26" x14ac:dyDescent="0.15">
      <c r="A24" s="168" t="s">
        <v>91</v>
      </c>
      <c r="B24" s="344" t="s">
        <v>394</v>
      </c>
      <c r="C24" s="167" t="s">
        <v>377</v>
      </c>
      <c r="D24" s="359"/>
      <c r="E24" s="359"/>
      <c r="F24" s="89"/>
      <c r="G24" s="138"/>
      <c r="H24" s="128"/>
      <c r="I24" s="91"/>
      <c r="K24" s="166" t="str">
        <f t="shared" si="1"/>
        <v>1.2.2</v>
      </c>
      <c r="L24" s="614" t="str">
        <f t="shared" si="1"/>
        <v>PULPWOOD, ROUND AND SPLIT (INCLUDING WOOD FOR PARTICLE BOARD, OSB AND FIBREBOARD)</v>
      </c>
      <c r="M24" s="612" t="s">
        <v>378</v>
      </c>
      <c r="N24" s="940">
        <f>D24-(D25+D26)</f>
        <v>0</v>
      </c>
      <c r="O24" s="940">
        <f>E24-(E25+E26)</f>
        <v>0</v>
      </c>
      <c r="R24" s="448"/>
      <c r="S24" s="1567" t="s">
        <v>395</v>
      </c>
      <c r="T24" s="1568" t="str">
        <f>IF(ISNUMBER(1-T22/T11),1-T22/T11,"missing data")</f>
        <v>missing data</v>
      </c>
      <c r="U24" s="1568" t="str">
        <f>IF(ISNUMBER(1-U22/U11),1-U22/U11,"missing data")</f>
        <v>missing data</v>
      </c>
      <c r="V24" s="408"/>
      <c r="W24" s="147" t="s">
        <v>396</v>
      </c>
      <c r="Y24" s="1559"/>
      <c r="Z24" s="1559"/>
      <c r="AA24" s="1559"/>
      <c r="AB24" s="1559"/>
      <c r="AC24" s="1559"/>
      <c r="AD24" s="1559"/>
    </row>
    <row r="25" spans="1:30" s="3" customFormat="1" ht="14" x14ac:dyDescent="0.15">
      <c r="A25" s="168" t="s">
        <v>94</v>
      </c>
      <c r="B25" s="170" t="s">
        <v>44</v>
      </c>
      <c r="C25" s="167" t="s">
        <v>377</v>
      </c>
      <c r="D25" s="359"/>
      <c r="E25" s="359"/>
      <c r="F25" s="89"/>
      <c r="G25" s="138"/>
      <c r="H25" s="128"/>
      <c r="I25" s="91"/>
      <c r="K25" s="166" t="str">
        <f t="shared" si="1"/>
        <v>1.2.2.C</v>
      </c>
      <c r="L25" s="615" t="str">
        <f t="shared" si="1"/>
        <v>Coniferous</v>
      </c>
      <c r="M25" s="612" t="s">
        <v>378</v>
      </c>
      <c r="N25" s="245"/>
      <c r="O25" s="245"/>
      <c r="R25" s="143"/>
      <c r="W25" s="147" t="s">
        <v>397</v>
      </c>
      <c r="Y25" s="1559"/>
      <c r="Z25" s="1559"/>
      <c r="AA25" s="1559"/>
      <c r="AB25" s="1559"/>
      <c r="AC25" s="1559"/>
      <c r="AD25" s="1559"/>
    </row>
    <row r="26" spans="1:30" s="3" customFormat="1" ht="14" x14ac:dyDescent="0.15">
      <c r="A26" s="168" t="s">
        <v>96</v>
      </c>
      <c r="B26" s="169" t="s">
        <v>51</v>
      </c>
      <c r="C26" s="167" t="s">
        <v>377</v>
      </c>
      <c r="D26" s="359"/>
      <c r="E26" s="359"/>
      <c r="F26" s="89"/>
      <c r="G26" s="138"/>
      <c r="H26" s="128"/>
      <c r="I26" s="91"/>
      <c r="K26" s="166" t="str">
        <f t="shared" si="1"/>
        <v>1.2.2.NC</v>
      </c>
      <c r="L26" s="615" t="str">
        <f t="shared" si="1"/>
        <v>Non-Coniferous</v>
      </c>
      <c r="M26" s="612" t="s">
        <v>378</v>
      </c>
      <c r="N26" s="245"/>
      <c r="O26" s="245"/>
      <c r="R26" s="143"/>
      <c r="W26" s="148"/>
      <c r="X26" s="1559"/>
      <c r="Y26" s="1559"/>
      <c r="Z26" s="1559"/>
      <c r="AA26" s="1559"/>
      <c r="AB26" s="1559"/>
      <c r="AC26" s="1559"/>
      <c r="AD26" s="1559"/>
    </row>
    <row r="27" spans="1:30" s="3" customFormat="1" ht="14" x14ac:dyDescent="0.15">
      <c r="A27" s="168" t="s">
        <v>98</v>
      </c>
      <c r="B27" s="92" t="s">
        <v>99</v>
      </c>
      <c r="C27" s="167" t="s">
        <v>377</v>
      </c>
      <c r="D27" s="359"/>
      <c r="E27" s="359"/>
      <c r="F27" s="89"/>
      <c r="G27" s="138"/>
      <c r="H27" s="128"/>
      <c r="I27" s="91"/>
      <c r="K27" s="166" t="str">
        <f t="shared" si="1"/>
        <v>1.2.3</v>
      </c>
      <c r="L27" s="614" t="str">
        <f t="shared" si="1"/>
        <v>OTHER INDUSTRIAL ROUNDWOOD</v>
      </c>
      <c r="M27" s="612" t="s">
        <v>378</v>
      </c>
      <c r="N27" s="940">
        <f>D27-(D28+D29)</f>
        <v>0</v>
      </c>
      <c r="O27" s="940">
        <f>E27-(E28+E29)</f>
        <v>0</v>
      </c>
      <c r="R27" s="143"/>
      <c r="W27" s="148"/>
      <c r="X27" s="1559"/>
      <c r="Y27" s="1559"/>
      <c r="Z27" s="1559"/>
      <c r="AA27" s="1555"/>
      <c r="AB27" s="1559"/>
      <c r="AC27" s="1559"/>
      <c r="AD27" s="1559"/>
    </row>
    <row r="28" spans="1:30" s="3" customFormat="1" ht="14" x14ac:dyDescent="0.15">
      <c r="A28" s="168" t="s">
        <v>100</v>
      </c>
      <c r="B28" s="170" t="s">
        <v>44</v>
      </c>
      <c r="C28" s="167" t="s">
        <v>377</v>
      </c>
      <c r="D28" s="359"/>
      <c r="E28" s="359"/>
      <c r="F28" s="89"/>
      <c r="G28" s="138"/>
      <c r="H28" s="128"/>
      <c r="I28" s="91"/>
      <c r="K28" s="166" t="str">
        <f t="shared" si="1"/>
        <v>1.2.3.C</v>
      </c>
      <c r="L28" s="615" t="str">
        <f t="shared" si="1"/>
        <v>Coniferous</v>
      </c>
      <c r="M28" s="612" t="s">
        <v>378</v>
      </c>
      <c r="N28" s="245"/>
      <c r="O28" s="245"/>
      <c r="R28" s="143"/>
      <c r="W28" s="1556"/>
      <c r="X28" s="149" t="s">
        <v>398</v>
      </c>
      <c r="Y28" s="150">
        <v>0.35</v>
      </c>
      <c r="Z28" s="1559"/>
      <c r="AA28" s="1569"/>
      <c r="AB28" s="1559"/>
      <c r="AC28" s="1559"/>
      <c r="AD28" s="1559"/>
    </row>
    <row r="29" spans="1:30" s="3" customFormat="1" ht="14" x14ac:dyDescent="0.15">
      <c r="A29" s="168" t="s">
        <v>103</v>
      </c>
      <c r="B29" s="169" t="s">
        <v>51</v>
      </c>
      <c r="C29" s="167" t="s">
        <v>377</v>
      </c>
      <c r="D29" s="359"/>
      <c r="E29" s="359"/>
      <c r="F29" s="91"/>
      <c r="G29" s="138"/>
      <c r="H29" s="128"/>
      <c r="I29" s="91"/>
      <c r="K29" s="166" t="str">
        <f t="shared" si="1"/>
        <v>1.2.3.NC</v>
      </c>
      <c r="L29" s="621" t="str">
        <f t="shared" si="1"/>
        <v>Non-Coniferous</v>
      </c>
      <c r="M29" s="612" t="s">
        <v>378</v>
      </c>
      <c r="N29" s="248"/>
      <c r="O29" s="248"/>
      <c r="R29" s="143"/>
      <c r="S29" s="151"/>
      <c r="T29" s="1556"/>
      <c r="U29" s="1556"/>
      <c r="V29" s="1556"/>
      <c r="W29" s="1556"/>
      <c r="X29" s="1555" t="s">
        <v>399</v>
      </c>
      <c r="Y29" s="150">
        <v>1</v>
      </c>
      <c r="Z29" s="1559"/>
      <c r="AA29" s="1559"/>
      <c r="AB29" s="1559"/>
      <c r="AC29" s="1559"/>
      <c r="AD29" s="1559"/>
    </row>
    <row r="30" spans="1:30" s="90" customFormat="1" ht="13" x14ac:dyDescent="0.15">
      <c r="A30" s="1689" t="s">
        <v>400</v>
      </c>
      <c r="B30" s="1690"/>
      <c r="C30" s="1690"/>
      <c r="D30" s="1690"/>
      <c r="E30" s="1691"/>
      <c r="F30" s="91"/>
      <c r="G30" s="138"/>
      <c r="H30" s="128"/>
      <c r="I30" s="91"/>
      <c r="K30" s="171" t="s">
        <v>6</v>
      </c>
      <c r="L30" s="38" t="str">
        <f>A30</f>
        <v xml:space="preserve">  PRODUCTION</v>
      </c>
      <c r="M30" s="39" t="s">
        <v>6</v>
      </c>
      <c r="N30" s="348"/>
      <c r="O30" s="348"/>
      <c r="R30" s="1559"/>
      <c r="S30" s="3"/>
      <c r="T30" s="3"/>
      <c r="U30" s="3"/>
      <c r="V30" s="3"/>
      <c r="W30" s="1559"/>
      <c r="X30" s="1555" t="s">
        <v>401</v>
      </c>
      <c r="Y30" s="152">
        <v>0.98499999999999999</v>
      </c>
      <c r="Z30" s="1559"/>
      <c r="AA30" s="1559"/>
      <c r="AB30" s="1559"/>
      <c r="AC30" s="1559"/>
      <c r="AD30" s="144"/>
    </row>
    <row r="31" spans="1:30" s="3" customFormat="1" ht="13" x14ac:dyDescent="0.15">
      <c r="A31" s="172">
        <v>2</v>
      </c>
      <c r="B31" s="173" t="s">
        <v>105</v>
      </c>
      <c r="C31" s="174" t="s">
        <v>402</v>
      </c>
      <c r="D31" s="360"/>
      <c r="E31" s="360"/>
      <c r="F31" s="89"/>
      <c r="G31" s="129"/>
      <c r="H31" s="406"/>
      <c r="I31" s="89"/>
      <c r="K31" s="925">
        <f t="shared" si="1"/>
        <v>2</v>
      </c>
      <c r="L31" s="923" t="str">
        <f t="shared" si="1"/>
        <v>WOOD CHARCOAL</v>
      </c>
      <c r="M31" s="926" t="s">
        <v>402</v>
      </c>
      <c r="N31" s="927"/>
      <c r="O31" s="927"/>
      <c r="R31" s="1559"/>
    </row>
    <row r="32" spans="1:30" s="3" customFormat="1" ht="14" x14ac:dyDescent="0.15">
      <c r="A32" s="163">
        <v>3</v>
      </c>
      <c r="B32" s="164" t="s">
        <v>110</v>
      </c>
      <c r="C32" s="165" t="s">
        <v>403</v>
      </c>
      <c r="D32" s="360"/>
      <c r="E32" s="360"/>
      <c r="F32" s="91"/>
      <c r="G32" s="138"/>
      <c r="H32" s="128"/>
      <c r="I32" s="91"/>
      <c r="K32" s="925">
        <f t="shared" si="1"/>
        <v>3</v>
      </c>
      <c r="L32" s="928" t="str">
        <f t="shared" si="1"/>
        <v>WOOD CHIPS, PARTICLES AND RESIDUES</v>
      </c>
      <c r="M32" s="924" t="s">
        <v>404</v>
      </c>
      <c r="N32" s="937">
        <f>D32-(D33+D34)</f>
        <v>0</v>
      </c>
      <c r="O32" s="937">
        <f>E32-(E33+E34)</f>
        <v>0</v>
      </c>
    </row>
    <row r="33" spans="1:15" s="3" customFormat="1" ht="14" x14ac:dyDescent="0.15">
      <c r="A33" s="168" t="s">
        <v>112</v>
      </c>
      <c r="B33" s="175" t="s">
        <v>113</v>
      </c>
      <c r="C33" s="167" t="s">
        <v>403</v>
      </c>
      <c r="D33" s="359"/>
      <c r="E33" s="359"/>
      <c r="F33" s="91"/>
      <c r="G33" s="138"/>
      <c r="H33" s="128"/>
      <c r="I33" s="91"/>
      <c r="K33" s="166" t="str">
        <f>A33</f>
        <v>3.1</v>
      </c>
      <c r="L33" s="613" t="str">
        <f t="shared" si="1"/>
        <v>WOOD CHIPS AND PARTICLES</v>
      </c>
      <c r="M33" s="612" t="s">
        <v>404</v>
      </c>
      <c r="N33" s="942"/>
      <c r="O33" s="942"/>
    </row>
    <row r="34" spans="1:15" s="3" customFormat="1" ht="14" x14ac:dyDescent="0.15">
      <c r="A34" s="168" t="s">
        <v>121</v>
      </c>
      <c r="B34" s="175" t="s">
        <v>405</v>
      </c>
      <c r="C34" s="167" t="s">
        <v>403</v>
      </c>
      <c r="D34" s="359"/>
      <c r="E34" s="359"/>
      <c r="F34" s="91"/>
      <c r="G34" s="138"/>
      <c r="H34" s="128"/>
      <c r="I34" s="91"/>
      <c r="K34" s="166" t="str">
        <f>A34</f>
        <v>3.2</v>
      </c>
      <c r="L34" s="613" t="str">
        <f t="shared" si="1"/>
        <v>WOOD RESIDUES (INCLUDING WOOD FOR AGGLOMERATES)</v>
      </c>
      <c r="M34" s="612" t="s">
        <v>404</v>
      </c>
      <c r="N34" s="943"/>
      <c r="O34" s="943"/>
    </row>
    <row r="35" spans="1:15" s="3" customFormat="1" ht="14" x14ac:dyDescent="0.15">
      <c r="A35" s="168" t="s">
        <v>128</v>
      </c>
      <c r="B35" s="169" t="s">
        <v>406</v>
      </c>
      <c r="C35" s="721" t="s">
        <v>403</v>
      </c>
      <c r="D35" s="359"/>
      <c r="E35" s="359"/>
      <c r="F35" s="91"/>
      <c r="G35" s="138"/>
      <c r="H35" s="128"/>
      <c r="I35" s="91"/>
      <c r="K35" s="168" t="s">
        <v>128</v>
      </c>
      <c r="L35" s="621" t="s">
        <v>406</v>
      </c>
      <c r="M35" s="612" t="s">
        <v>407</v>
      </c>
      <c r="N35" s="942"/>
      <c r="O35" s="942"/>
    </row>
    <row r="36" spans="1:15" s="3" customFormat="1" ht="12" x14ac:dyDescent="0.15">
      <c r="A36" s="622">
        <v>4</v>
      </c>
      <c r="B36" s="609" t="s">
        <v>131</v>
      </c>
      <c r="C36" s="623" t="s">
        <v>402</v>
      </c>
      <c r="D36" s="624"/>
      <c r="E36" s="624"/>
      <c r="F36" s="91"/>
      <c r="G36" s="138"/>
      <c r="H36" s="128"/>
      <c r="I36" s="91"/>
      <c r="K36" s="925">
        <f t="shared" ref="K36" si="2">A36</f>
        <v>4</v>
      </c>
      <c r="L36" s="928" t="str">
        <f t="shared" si="1"/>
        <v>RECOVERED POST-CONSUMER WOOD</v>
      </c>
      <c r="M36" s="924" t="s">
        <v>402</v>
      </c>
      <c r="N36" s="941"/>
      <c r="O36" s="941"/>
    </row>
    <row r="37" spans="1:15" s="3" customFormat="1" ht="12" x14ac:dyDescent="0.15">
      <c r="A37" s="163" t="s">
        <v>134</v>
      </c>
      <c r="B37" s="164" t="s">
        <v>408</v>
      </c>
      <c r="C37" s="165" t="s">
        <v>402</v>
      </c>
      <c r="D37" s="360"/>
      <c r="E37" s="360"/>
      <c r="F37" s="91"/>
      <c r="G37" s="138"/>
      <c r="H37" s="128"/>
      <c r="I37" s="91"/>
      <c r="K37" s="925" t="str">
        <f t="shared" si="1"/>
        <v>5</v>
      </c>
      <c r="L37" s="928" t="str">
        <f t="shared" si="1"/>
        <v>WOOD PELLETS, BRIQUETTES AND OTHER AGGLOMERATES</v>
      </c>
      <c r="M37" s="924" t="s">
        <v>402</v>
      </c>
      <c r="N37" s="937">
        <f>D37-(D38+D39)</f>
        <v>0</v>
      </c>
      <c r="O37" s="937">
        <f>E37-(E38+E39)</f>
        <v>0</v>
      </c>
    </row>
    <row r="38" spans="1:15" s="3" customFormat="1" ht="12" x14ac:dyDescent="0.15">
      <c r="A38" s="168" t="s">
        <v>136</v>
      </c>
      <c r="B38" s="175" t="s">
        <v>137</v>
      </c>
      <c r="C38" s="167" t="s">
        <v>402</v>
      </c>
      <c r="D38" s="359"/>
      <c r="E38" s="359"/>
      <c r="F38" s="91"/>
      <c r="G38" s="138"/>
      <c r="H38" s="128"/>
      <c r="I38" s="91"/>
      <c r="K38" s="166" t="str">
        <f t="shared" si="1"/>
        <v>5.1</v>
      </c>
      <c r="L38" s="613" t="str">
        <f>B38</f>
        <v>WOOD PELLETS</v>
      </c>
      <c r="M38" s="612" t="s">
        <v>402</v>
      </c>
      <c r="N38" s="942"/>
      <c r="O38" s="942"/>
    </row>
    <row r="39" spans="1:15" s="3" customFormat="1" ht="12" x14ac:dyDescent="0.15">
      <c r="A39" s="168" t="s">
        <v>141</v>
      </c>
      <c r="B39" s="175" t="s">
        <v>409</v>
      </c>
      <c r="C39" s="167" t="s">
        <v>402</v>
      </c>
      <c r="D39" s="359"/>
      <c r="E39" s="359"/>
      <c r="F39" s="91"/>
      <c r="G39" s="138"/>
      <c r="H39" s="128"/>
      <c r="I39" s="91"/>
      <c r="K39" s="166" t="str">
        <f t="shared" si="1"/>
        <v>5.2</v>
      </c>
      <c r="L39" s="613" t="str">
        <f>B39</f>
        <v>WOOD BRIQUETTES AND OTHER AGGLOMERATES</v>
      </c>
      <c r="M39" s="612" t="s">
        <v>402</v>
      </c>
      <c r="N39" s="943"/>
      <c r="O39" s="943"/>
    </row>
    <row r="40" spans="1:15" s="3" customFormat="1" ht="14" x14ac:dyDescent="0.15">
      <c r="A40" s="176" t="s">
        <v>145</v>
      </c>
      <c r="B40" s="177" t="s">
        <v>410</v>
      </c>
      <c r="C40" s="165" t="s">
        <v>403</v>
      </c>
      <c r="D40" s="360"/>
      <c r="E40" s="360"/>
      <c r="F40" s="91"/>
      <c r="G40" s="138"/>
      <c r="H40" s="128"/>
      <c r="I40" s="91"/>
      <c r="K40" s="925" t="str">
        <f t="shared" si="1"/>
        <v>6</v>
      </c>
      <c r="L40" s="929" t="str">
        <f t="shared" si="1"/>
        <v>SAWNWOOD (INCLUDING SLEEPERS)</v>
      </c>
      <c r="M40" s="924" t="s">
        <v>404</v>
      </c>
      <c r="N40" s="937">
        <f>D40-(D41+D42)</f>
        <v>0</v>
      </c>
      <c r="O40" s="937">
        <f>E40-(E41+E42)</f>
        <v>0</v>
      </c>
    </row>
    <row r="41" spans="1:15" s="3" customFormat="1" ht="14" x14ac:dyDescent="0.15">
      <c r="A41" s="178" t="s">
        <v>148</v>
      </c>
      <c r="B41" s="175" t="s">
        <v>44</v>
      </c>
      <c r="C41" s="167" t="s">
        <v>403</v>
      </c>
      <c r="D41" s="359"/>
      <c r="E41" s="359"/>
      <c r="F41" s="91"/>
      <c r="G41" s="138"/>
      <c r="H41" s="128"/>
      <c r="I41" s="91"/>
      <c r="K41" s="166" t="str">
        <f t="shared" si="1"/>
        <v>6.C</v>
      </c>
      <c r="L41" s="613" t="str">
        <f t="shared" si="1"/>
        <v>Coniferous</v>
      </c>
      <c r="M41" s="612" t="s">
        <v>404</v>
      </c>
      <c r="N41" s="245"/>
      <c r="O41" s="245"/>
    </row>
    <row r="42" spans="1:15" s="3" customFormat="1" ht="14" x14ac:dyDescent="0.15">
      <c r="A42" s="178" t="s">
        <v>164</v>
      </c>
      <c r="B42" s="175" t="s">
        <v>51</v>
      </c>
      <c r="C42" s="167" t="s">
        <v>403</v>
      </c>
      <c r="D42" s="359"/>
      <c r="E42" s="359"/>
      <c r="F42" s="91"/>
      <c r="G42" s="138"/>
      <c r="H42" s="128"/>
      <c r="I42" s="91"/>
      <c r="K42" s="166" t="str">
        <f t="shared" si="1"/>
        <v>6.NC</v>
      </c>
      <c r="L42" s="613" t="str">
        <f t="shared" si="1"/>
        <v>Non-Coniferous</v>
      </c>
      <c r="M42" s="612" t="s">
        <v>404</v>
      </c>
      <c r="N42" s="245"/>
      <c r="O42" s="245"/>
    </row>
    <row r="43" spans="1:15" s="3" customFormat="1" ht="14" x14ac:dyDescent="0.15">
      <c r="A43" s="168" t="s">
        <v>188</v>
      </c>
      <c r="B43" s="92" t="s">
        <v>388</v>
      </c>
      <c r="C43" s="167" t="s">
        <v>403</v>
      </c>
      <c r="D43" s="359"/>
      <c r="E43" s="359"/>
      <c r="F43" s="91"/>
      <c r="G43" s="138"/>
      <c r="H43" s="128"/>
      <c r="I43" s="91"/>
      <c r="K43" s="166" t="str">
        <f t="shared" si="1"/>
        <v>6.NC.T</v>
      </c>
      <c r="L43" s="614" t="str">
        <f t="shared" si="1"/>
        <v>of which: Tropical</v>
      </c>
      <c r="M43" s="612" t="s">
        <v>404</v>
      </c>
      <c r="N43" s="347"/>
      <c r="O43" s="347"/>
    </row>
    <row r="44" spans="1:15" s="3" customFormat="1" ht="14" x14ac:dyDescent="0.15">
      <c r="A44" s="176" t="s">
        <v>190</v>
      </c>
      <c r="B44" s="177" t="s">
        <v>191</v>
      </c>
      <c r="C44" s="165" t="s">
        <v>403</v>
      </c>
      <c r="D44" s="360"/>
      <c r="E44" s="360"/>
      <c r="F44" s="91"/>
      <c r="G44" s="138"/>
      <c r="H44" s="128"/>
      <c r="I44" s="91"/>
      <c r="K44" s="925" t="str">
        <f t="shared" si="1"/>
        <v>7</v>
      </c>
      <c r="L44" s="929" t="str">
        <f t="shared" si="1"/>
        <v>VENEER SHEETS</v>
      </c>
      <c r="M44" s="924" t="s">
        <v>404</v>
      </c>
      <c r="N44" s="937">
        <f>D44-(D45+D46)</f>
        <v>0</v>
      </c>
      <c r="O44" s="937">
        <f>E44-(E45+E46)</f>
        <v>0</v>
      </c>
    </row>
    <row r="45" spans="1:15" s="3" customFormat="1" ht="14" x14ac:dyDescent="0.15">
      <c r="A45" s="178" t="s">
        <v>193</v>
      </c>
      <c r="B45" s="175" t="s">
        <v>44</v>
      </c>
      <c r="C45" s="167" t="s">
        <v>403</v>
      </c>
      <c r="D45" s="359"/>
      <c r="E45" s="359"/>
      <c r="F45" s="91"/>
      <c r="G45" s="138"/>
      <c r="H45" s="128"/>
      <c r="I45" s="91"/>
      <c r="K45" s="166" t="str">
        <f t="shared" si="1"/>
        <v>7.C</v>
      </c>
      <c r="L45" s="614" t="str">
        <f t="shared" si="1"/>
        <v>Coniferous</v>
      </c>
      <c r="M45" s="612" t="s">
        <v>404</v>
      </c>
      <c r="N45" s="245"/>
      <c r="O45" s="245"/>
    </row>
    <row r="46" spans="1:15" s="3" customFormat="1" ht="14" x14ac:dyDescent="0.15">
      <c r="A46" s="178" t="s">
        <v>202</v>
      </c>
      <c r="B46" s="175" t="s">
        <v>51</v>
      </c>
      <c r="C46" s="167" t="s">
        <v>403</v>
      </c>
      <c r="D46" s="359"/>
      <c r="E46" s="359"/>
      <c r="F46" s="91"/>
      <c r="G46" s="138"/>
      <c r="H46" s="128"/>
      <c r="I46" s="91"/>
      <c r="K46" s="166" t="str">
        <f t="shared" si="1"/>
        <v>7.NC</v>
      </c>
      <c r="L46" s="614" t="str">
        <f t="shared" si="1"/>
        <v>Non-Coniferous</v>
      </c>
      <c r="M46" s="612" t="s">
        <v>404</v>
      </c>
      <c r="N46" s="245"/>
      <c r="O46" s="245"/>
    </row>
    <row r="47" spans="1:15" s="3" customFormat="1" ht="14" x14ac:dyDescent="0.15">
      <c r="A47" s="179" t="s">
        <v>206</v>
      </c>
      <c r="B47" s="180" t="s">
        <v>388</v>
      </c>
      <c r="C47" s="167" t="s">
        <v>403</v>
      </c>
      <c r="D47" s="359"/>
      <c r="E47" s="359"/>
      <c r="F47" s="91"/>
      <c r="G47" s="138"/>
      <c r="H47" s="128"/>
      <c r="I47" s="91"/>
      <c r="K47" s="166" t="str">
        <f t="shared" si="1"/>
        <v>7.NC.T</v>
      </c>
      <c r="L47" s="615" t="str">
        <f t="shared" si="1"/>
        <v>of which: Tropical</v>
      </c>
      <c r="M47" s="612" t="s">
        <v>404</v>
      </c>
      <c r="N47" s="347"/>
      <c r="O47" s="347"/>
    </row>
    <row r="48" spans="1:15" s="3" customFormat="1" ht="14" x14ac:dyDescent="0.15">
      <c r="A48" s="163" t="s">
        <v>207</v>
      </c>
      <c r="B48" s="164" t="s">
        <v>208</v>
      </c>
      <c r="C48" s="174" t="s">
        <v>403</v>
      </c>
      <c r="D48" s="357"/>
      <c r="E48" s="357"/>
      <c r="F48" s="91"/>
      <c r="G48" s="138"/>
      <c r="H48" s="128"/>
      <c r="I48" s="91"/>
      <c r="K48" s="925" t="str">
        <f t="shared" si="1"/>
        <v>8</v>
      </c>
      <c r="L48" s="929" t="str">
        <f t="shared" si="1"/>
        <v>WOOD-BASED PANELS</v>
      </c>
      <c r="M48" s="924" t="s">
        <v>404</v>
      </c>
      <c r="N48" s="937">
        <f>D48-(D49+D57+D59)</f>
        <v>0</v>
      </c>
      <c r="O48" s="937">
        <f>E48-(E49+E57+E59)</f>
        <v>0</v>
      </c>
    </row>
    <row r="49" spans="1:15" s="3" customFormat="1" ht="14" x14ac:dyDescent="0.15">
      <c r="A49" s="178" t="s">
        <v>209</v>
      </c>
      <c r="B49" s="175" t="s">
        <v>210</v>
      </c>
      <c r="C49" s="167" t="s">
        <v>403</v>
      </c>
      <c r="D49" s="359"/>
      <c r="E49" s="359"/>
      <c r="F49" s="91"/>
      <c r="G49" s="138"/>
      <c r="H49" s="128"/>
      <c r="I49" s="91"/>
      <c r="K49" s="166" t="str">
        <f t="shared" si="1"/>
        <v>8.1</v>
      </c>
      <c r="L49" s="613" t="str">
        <f t="shared" si="1"/>
        <v xml:space="preserve">PLYWOOD </v>
      </c>
      <c r="M49" s="612" t="s">
        <v>404</v>
      </c>
      <c r="N49" s="944">
        <f>D49-(D50+D51)</f>
        <v>0</v>
      </c>
      <c r="O49" s="944">
        <f>E49-(E50+E51)</f>
        <v>0</v>
      </c>
    </row>
    <row r="50" spans="1:15" s="3" customFormat="1" ht="14" x14ac:dyDescent="0.15">
      <c r="A50" s="178" t="s">
        <v>411</v>
      </c>
      <c r="B50" s="92" t="s">
        <v>44</v>
      </c>
      <c r="C50" s="167" t="s">
        <v>403</v>
      </c>
      <c r="D50" s="359"/>
      <c r="E50" s="359"/>
      <c r="F50" s="91"/>
      <c r="G50" s="138"/>
      <c r="H50" s="128"/>
      <c r="I50" s="91"/>
      <c r="K50" s="166" t="str">
        <f t="shared" si="1"/>
        <v>8.1.C</v>
      </c>
      <c r="L50" s="614" t="str">
        <f t="shared" si="1"/>
        <v>Coniferous</v>
      </c>
      <c r="M50" s="612" t="s">
        <v>404</v>
      </c>
      <c r="N50" s="245"/>
      <c r="O50" s="245"/>
    </row>
    <row r="51" spans="1:15" s="3" customFormat="1" ht="14" x14ac:dyDescent="0.15">
      <c r="A51" s="178" t="s">
        <v>215</v>
      </c>
      <c r="B51" s="92" t="s">
        <v>51</v>
      </c>
      <c r="C51" s="167" t="s">
        <v>403</v>
      </c>
      <c r="D51" s="359"/>
      <c r="E51" s="359"/>
      <c r="F51" s="91"/>
      <c r="G51" s="138"/>
      <c r="H51" s="128"/>
      <c r="I51" s="91"/>
      <c r="K51" s="166" t="str">
        <f t="shared" si="1"/>
        <v>8.1.NC</v>
      </c>
      <c r="L51" s="614" t="str">
        <f t="shared" si="1"/>
        <v>Non-Coniferous</v>
      </c>
      <c r="M51" s="612" t="s">
        <v>404</v>
      </c>
      <c r="N51" s="245" t="s">
        <v>6</v>
      </c>
      <c r="O51" s="245" t="s">
        <v>6</v>
      </c>
    </row>
    <row r="52" spans="1:15" s="3" customFormat="1" ht="14" x14ac:dyDescent="0.15">
      <c r="A52" s="178" t="s">
        <v>218</v>
      </c>
      <c r="B52" s="170" t="s">
        <v>388</v>
      </c>
      <c r="C52" s="167" t="s">
        <v>403</v>
      </c>
      <c r="D52" s="359"/>
      <c r="E52" s="359"/>
      <c r="F52" s="91"/>
      <c r="G52" s="138"/>
      <c r="H52" s="128"/>
      <c r="I52" s="91"/>
      <c r="K52" s="166" t="str">
        <f t="shared" si="1"/>
        <v>8.1.NC.T</v>
      </c>
      <c r="L52" s="615" t="str">
        <f t="shared" si="1"/>
        <v>of which: Tropical</v>
      </c>
      <c r="M52" s="612" t="s">
        <v>404</v>
      </c>
      <c r="N52" s="347"/>
      <c r="O52" s="347"/>
    </row>
    <row r="53" spans="1:15" s="3" customFormat="1" ht="14" x14ac:dyDescent="0.15">
      <c r="A53" s="182" t="s">
        <v>219</v>
      </c>
      <c r="B53" s="1118" t="s">
        <v>412</v>
      </c>
      <c r="C53" s="167" t="s">
        <v>403</v>
      </c>
      <c r="D53" s="359"/>
      <c r="E53" s="359"/>
      <c r="F53" s="91"/>
      <c r="G53" s="138"/>
      <c r="H53" s="128"/>
      <c r="I53" s="91"/>
      <c r="K53" s="166" t="s">
        <v>219</v>
      </c>
      <c r="L53" s="1119" t="s">
        <v>412</v>
      </c>
      <c r="M53" s="612" t="s">
        <v>407</v>
      </c>
      <c r="N53" s="944">
        <f>D53-(D54+D55)</f>
        <v>0</v>
      </c>
      <c r="O53" s="944">
        <f>E53-(E54+E55)</f>
        <v>0</v>
      </c>
    </row>
    <row r="54" spans="1:15" s="3" customFormat="1" ht="14" x14ac:dyDescent="0.15">
      <c r="A54" s="182" t="s">
        <v>222</v>
      </c>
      <c r="B54" s="1118" t="s">
        <v>413</v>
      </c>
      <c r="C54" s="167" t="s">
        <v>403</v>
      </c>
      <c r="D54" s="359"/>
      <c r="E54" s="359"/>
      <c r="F54" s="91"/>
      <c r="G54" s="138"/>
      <c r="H54" s="128"/>
      <c r="I54" s="91"/>
      <c r="K54" s="166" t="s">
        <v>222</v>
      </c>
      <c r="L54" s="1119" t="s">
        <v>413</v>
      </c>
      <c r="M54" s="612" t="s">
        <v>407</v>
      </c>
      <c r="N54" s="347"/>
      <c r="O54" s="347"/>
    </row>
    <row r="55" spans="1:15" s="3" customFormat="1" ht="14" x14ac:dyDescent="0.15">
      <c r="A55" s="182" t="s">
        <v>223</v>
      </c>
      <c r="B55" s="1118" t="s">
        <v>414</v>
      </c>
      <c r="C55" s="167" t="s">
        <v>403</v>
      </c>
      <c r="D55" s="359"/>
      <c r="E55" s="359"/>
      <c r="F55" s="91"/>
      <c r="G55" s="138"/>
      <c r="H55" s="128"/>
      <c r="I55" s="91"/>
      <c r="K55" s="166" t="s">
        <v>223</v>
      </c>
      <c r="L55" s="1119" t="s">
        <v>414</v>
      </c>
      <c r="M55" s="612" t="s">
        <v>407</v>
      </c>
      <c r="N55" s="347"/>
      <c r="O55" s="347"/>
    </row>
    <row r="56" spans="1:15" s="3" customFormat="1" ht="14" x14ac:dyDescent="0.15">
      <c r="A56" s="182" t="s">
        <v>225</v>
      </c>
      <c r="B56" s="1120" t="s">
        <v>415</v>
      </c>
      <c r="C56" s="167" t="s">
        <v>403</v>
      </c>
      <c r="D56" s="359"/>
      <c r="E56" s="359"/>
      <c r="F56" s="91"/>
      <c r="G56" s="138"/>
      <c r="H56" s="128"/>
      <c r="I56" s="91"/>
      <c r="K56" s="166" t="s">
        <v>225</v>
      </c>
      <c r="L56" s="1121" t="s">
        <v>415</v>
      </c>
      <c r="M56" s="612" t="s">
        <v>407</v>
      </c>
      <c r="N56" s="347"/>
      <c r="O56" s="347"/>
    </row>
    <row r="57" spans="1:15" s="3" customFormat="1" ht="14" x14ac:dyDescent="0.15">
      <c r="A57" s="178" t="s">
        <v>226</v>
      </c>
      <c r="B57" s="900" t="s">
        <v>416</v>
      </c>
      <c r="C57" s="167" t="s">
        <v>403</v>
      </c>
      <c r="D57" s="359"/>
      <c r="E57" s="359"/>
      <c r="F57" s="91"/>
      <c r="G57" s="138"/>
      <c r="H57" s="128"/>
      <c r="I57" s="91"/>
      <c r="K57" s="166" t="str">
        <f t="shared" si="1"/>
        <v>8.2</v>
      </c>
      <c r="L57" s="620" t="str">
        <f t="shared" si="1"/>
        <v>PARTICLE BOARD, ORIENTED STRAND BOARD (OSB) AND SIMILAR BOARD</v>
      </c>
      <c r="M57" s="612" t="s">
        <v>404</v>
      </c>
      <c r="N57" s="245"/>
      <c r="O57" s="245"/>
    </row>
    <row r="58" spans="1:15" s="3" customFormat="1" ht="14" x14ac:dyDescent="0.15">
      <c r="A58" s="178" t="s">
        <v>232</v>
      </c>
      <c r="B58" s="901" t="s">
        <v>417</v>
      </c>
      <c r="C58" s="167" t="s">
        <v>403</v>
      </c>
      <c r="D58" s="359"/>
      <c r="E58" s="359"/>
      <c r="F58" s="91"/>
      <c r="G58" s="138"/>
      <c r="H58" s="128"/>
      <c r="I58" s="91"/>
      <c r="K58" s="166" t="str">
        <f t="shared" si="1"/>
        <v>8.2.1</v>
      </c>
      <c r="L58" s="614" t="str">
        <f t="shared" si="1"/>
        <v>of which: ORIENTED STRAND BOARD (OSB)</v>
      </c>
      <c r="M58" s="612" t="s">
        <v>404</v>
      </c>
      <c r="N58" s="347"/>
      <c r="O58" s="347"/>
    </row>
    <row r="59" spans="1:15" s="3" customFormat="1" ht="14" x14ac:dyDescent="0.15">
      <c r="A59" s="178" t="s">
        <v>234</v>
      </c>
      <c r="B59" s="175" t="s">
        <v>235</v>
      </c>
      <c r="C59" s="167" t="s">
        <v>403</v>
      </c>
      <c r="D59" s="359"/>
      <c r="E59" s="359"/>
      <c r="F59" s="91"/>
      <c r="G59" s="138"/>
      <c r="H59" s="128"/>
      <c r="I59" s="91"/>
      <c r="K59" s="166" t="str">
        <f t="shared" si="1"/>
        <v>8.3</v>
      </c>
      <c r="L59" s="620" t="str">
        <f t="shared" si="1"/>
        <v xml:space="preserve">FIBREBOARD </v>
      </c>
      <c r="M59" s="612" t="s">
        <v>404</v>
      </c>
      <c r="N59" s="944">
        <f>D59-(D60+D61+D62)</f>
        <v>0</v>
      </c>
      <c r="O59" s="944">
        <f>E59-(E60+E61+E62)</f>
        <v>0</v>
      </c>
    </row>
    <row r="60" spans="1:15" s="3" customFormat="1" ht="14" x14ac:dyDescent="0.15">
      <c r="A60" s="178" t="s">
        <v>236</v>
      </c>
      <c r="B60" s="92" t="s">
        <v>237</v>
      </c>
      <c r="C60" s="167" t="s">
        <v>403</v>
      </c>
      <c r="D60" s="359"/>
      <c r="E60" s="359"/>
      <c r="F60" s="91"/>
      <c r="G60" s="138"/>
      <c r="H60" s="128"/>
      <c r="I60" s="91"/>
      <c r="K60" s="166" t="str">
        <f t="shared" si="1"/>
        <v>8.3.1</v>
      </c>
      <c r="L60" s="614" t="str">
        <f t="shared" si="1"/>
        <v xml:space="preserve">HARDBOARD </v>
      </c>
      <c r="M60" s="612" t="s">
        <v>404</v>
      </c>
      <c r="N60" s="245"/>
      <c r="O60" s="245"/>
    </row>
    <row r="61" spans="1:15" s="3" customFormat="1" ht="14" x14ac:dyDescent="0.15">
      <c r="A61" s="178" t="s">
        <v>239</v>
      </c>
      <c r="B61" s="92" t="s">
        <v>240</v>
      </c>
      <c r="C61" s="167" t="s">
        <v>403</v>
      </c>
      <c r="D61" s="359"/>
      <c r="E61" s="359"/>
      <c r="F61" s="91"/>
      <c r="G61" s="138"/>
      <c r="H61" s="128"/>
      <c r="I61" s="91"/>
      <c r="K61" s="166" t="str">
        <f t="shared" si="1"/>
        <v>8.3.2</v>
      </c>
      <c r="L61" s="614" t="str">
        <f t="shared" si="1"/>
        <v>MEDIUM/HIGH DENSITY FIBREBOARD (MDF/HDF)</v>
      </c>
      <c r="M61" s="612" t="s">
        <v>404</v>
      </c>
      <c r="N61" s="245"/>
      <c r="O61" s="245"/>
    </row>
    <row r="62" spans="1:15" s="3" customFormat="1" ht="14" x14ac:dyDescent="0.15">
      <c r="A62" s="179" t="s">
        <v>241</v>
      </c>
      <c r="B62" s="180" t="s">
        <v>418</v>
      </c>
      <c r="C62" s="167" t="s">
        <v>403</v>
      </c>
      <c r="D62" s="359"/>
      <c r="E62" s="359"/>
      <c r="F62" s="91"/>
      <c r="G62" s="138"/>
      <c r="H62" s="128"/>
      <c r="I62" s="91"/>
      <c r="K62" s="166" t="str">
        <f t="shared" si="1"/>
        <v>8.3.3</v>
      </c>
      <c r="L62" s="616" t="str">
        <f t="shared" si="1"/>
        <v xml:space="preserve">OTHER FIBREBOARD </v>
      </c>
      <c r="M62" s="612" t="s">
        <v>404</v>
      </c>
      <c r="N62" s="248"/>
      <c r="O62" s="248"/>
    </row>
    <row r="63" spans="1:15" s="3" customFormat="1" ht="12" x14ac:dyDescent="0.15">
      <c r="A63" s="181" t="s">
        <v>244</v>
      </c>
      <c r="B63" s="173" t="s">
        <v>245</v>
      </c>
      <c r="C63" s="174" t="s">
        <v>402</v>
      </c>
      <c r="D63" s="357"/>
      <c r="E63" s="357"/>
      <c r="F63" s="91"/>
      <c r="G63" s="138"/>
      <c r="H63" s="128"/>
      <c r="I63" s="91"/>
      <c r="K63" s="922" t="str">
        <f t="shared" si="1"/>
        <v>9</v>
      </c>
      <c r="L63" s="929" t="str">
        <f t="shared" si="1"/>
        <v>WOOD PULP</v>
      </c>
      <c r="M63" s="926" t="s">
        <v>402</v>
      </c>
      <c r="N63" s="937">
        <f>D63-(D64+D65+D69)</f>
        <v>0</v>
      </c>
      <c r="O63" s="937">
        <f>E63-(E64+E65+E69)</f>
        <v>0</v>
      </c>
    </row>
    <row r="64" spans="1:15" s="3" customFormat="1" ht="12" x14ac:dyDescent="0.15">
      <c r="A64" s="182" t="s">
        <v>247</v>
      </c>
      <c r="B64" s="183" t="s">
        <v>419</v>
      </c>
      <c r="C64" s="27" t="s">
        <v>402</v>
      </c>
      <c r="D64" s="359"/>
      <c r="E64" s="359"/>
      <c r="F64" s="91"/>
      <c r="G64" s="138"/>
      <c r="H64" s="128"/>
      <c r="I64" s="91"/>
      <c r="K64" s="166" t="str">
        <f t="shared" si="1"/>
        <v>9.1</v>
      </c>
      <c r="L64" s="613" t="str">
        <f t="shared" si="1"/>
        <v>MECHANICAL AND SEMI-CHEMICAL WOOD PULP</v>
      </c>
      <c r="M64" s="611" t="s">
        <v>402</v>
      </c>
      <c r="N64" s="245"/>
      <c r="O64" s="245"/>
    </row>
    <row r="65" spans="1:15" s="3" customFormat="1" ht="12" x14ac:dyDescent="0.15">
      <c r="A65" s="182" t="s">
        <v>420</v>
      </c>
      <c r="B65" s="175" t="s">
        <v>421</v>
      </c>
      <c r="C65" s="898" t="s">
        <v>402</v>
      </c>
      <c r="D65" s="359"/>
      <c r="E65" s="359"/>
      <c r="F65" s="91"/>
      <c r="G65" s="138"/>
      <c r="H65" s="128"/>
      <c r="I65" s="91"/>
      <c r="K65" s="166" t="str">
        <f t="shared" si="1"/>
        <v>9.2</v>
      </c>
      <c r="L65" s="613" t="str">
        <f t="shared" si="1"/>
        <v>CHEMICAL WOOD PULP</v>
      </c>
      <c r="M65" s="617" t="s">
        <v>402</v>
      </c>
      <c r="N65" s="944">
        <f>D65-(D66+D68)</f>
        <v>0</v>
      </c>
      <c r="O65" s="944">
        <f>E65-(E66+E68)</f>
        <v>0</v>
      </c>
    </row>
    <row r="66" spans="1:15" s="3" customFormat="1" ht="12" x14ac:dyDescent="0.15">
      <c r="A66" s="182" t="s">
        <v>252</v>
      </c>
      <c r="B66" s="92" t="s">
        <v>422</v>
      </c>
      <c r="C66" s="27" t="s">
        <v>402</v>
      </c>
      <c r="D66" s="359"/>
      <c r="E66" s="359"/>
      <c r="F66" s="91"/>
      <c r="G66" s="138"/>
      <c r="H66" s="128"/>
      <c r="I66" s="91"/>
      <c r="K66" s="166" t="str">
        <f t="shared" si="1"/>
        <v>9.2.1</v>
      </c>
      <c r="L66" s="614" t="str">
        <f t="shared" si="1"/>
        <v>SULPHATE PULP</v>
      </c>
      <c r="M66" s="611" t="s">
        <v>402</v>
      </c>
      <c r="N66" s="245"/>
      <c r="O66" s="245"/>
    </row>
    <row r="67" spans="1:15" s="3" customFormat="1" ht="12" x14ac:dyDescent="0.15">
      <c r="A67" s="182" t="s">
        <v>255</v>
      </c>
      <c r="B67" s="170" t="s">
        <v>423</v>
      </c>
      <c r="C67" s="27" t="s">
        <v>402</v>
      </c>
      <c r="D67" s="359"/>
      <c r="E67" s="359"/>
      <c r="F67" s="91"/>
      <c r="G67" s="138"/>
      <c r="H67" s="128"/>
      <c r="I67" s="91"/>
      <c r="K67" s="166" t="str">
        <f t="shared" si="1"/>
        <v>9.2.1.1</v>
      </c>
      <c r="L67" s="615" t="str">
        <f t="shared" si="1"/>
        <v>of which: BLEACHED</v>
      </c>
      <c r="M67" s="611" t="s">
        <v>402</v>
      </c>
      <c r="N67" s="347"/>
      <c r="O67" s="347"/>
    </row>
    <row r="68" spans="1:15" s="3" customFormat="1" ht="12" x14ac:dyDescent="0.15">
      <c r="A68" s="182" t="s">
        <v>258</v>
      </c>
      <c r="B68" s="180" t="s">
        <v>424</v>
      </c>
      <c r="C68" s="27" t="s">
        <v>402</v>
      </c>
      <c r="D68" s="359"/>
      <c r="E68" s="359"/>
      <c r="F68" s="91"/>
      <c r="G68" s="138"/>
      <c r="H68" s="128"/>
      <c r="I68" s="91"/>
      <c r="K68" s="166" t="str">
        <f t="shared" si="1"/>
        <v>9.2.2</v>
      </c>
      <c r="L68" s="614" t="str">
        <f t="shared" si="1"/>
        <v>SULPHITE PULP</v>
      </c>
      <c r="M68" s="611" t="s">
        <v>402</v>
      </c>
      <c r="N68" s="245"/>
      <c r="O68" s="245"/>
    </row>
    <row r="69" spans="1:15" s="3" customFormat="1" ht="12" x14ac:dyDescent="0.15">
      <c r="A69" s="179" t="s">
        <v>261</v>
      </c>
      <c r="B69" s="175" t="s">
        <v>262</v>
      </c>
      <c r="C69" s="27" t="s">
        <v>402</v>
      </c>
      <c r="D69" s="359"/>
      <c r="E69" s="359"/>
      <c r="F69" s="91"/>
      <c r="G69" s="138"/>
      <c r="H69" s="128"/>
      <c r="I69" s="91"/>
      <c r="K69" s="166" t="str">
        <f t="shared" si="1"/>
        <v>9.3</v>
      </c>
      <c r="L69" s="613" t="str">
        <f t="shared" si="1"/>
        <v>DISSOLVING GRADES</v>
      </c>
      <c r="M69" s="611" t="s">
        <v>402</v>
      </c>
      <c r="N69" s="248"/>
      <c r="O69" s="248"/>
    </row>
    <row r="70" spans="1:15" s="3" customFormat="1" ht="12" x14ac:dyDescent="0.15">
      <c r="A70" s="336" t="s">
        <v>263</v>
      </c>
      <c r="B70" s="609" t="s">
        <v>264</v>
      </c>
      <c r="C70" s="335" t="s">
        <v>402</v>
      </c>
      <c r="D70" s="358"/>
      <c r="E70" s="358"/>
      <c r="F70" s="91"/>
      <c r="G70" s="138"/>
      <c r="H70" s="128"/>
      <c r="I70" s="91"/>
      <c r="K70" s="925" t="str">
        <f t="shared" si="1"/>
        <v>10</v>
      </c>
      <c r="L70" s="929" t="str">
        <f t="shared" si="1"/>
        <v xml:space="preserve">OTHER PULP </v>
      </c>
      <c r="M70" s="926" t="s">
        <v>402</v>
      </c>
      <c r="N70" s="937">
        <f>D70-(D71+D72)</f>
        <v>0</v>
      </c>
      <c r="O70" s="937">
        <f>E70-(E71+E72)</f>
        <v>0</v>
      </c>
    </row>
    <row r="71" spans="1:15" s="3" customFormat="1" ht="12" x14ac:dyDescent="0.15">
      <c r="A71" s="178" t="s">
        <v>265</v>
      </c>
      <c r="B71" s="184" t="s">
        <v>266</v>
      </c>
      <c r="C71" s="27" t="s">
        <v>402</v>
      </c>
      <c r="D71" s="359"/>
      <c r="E71" s="359"/>
      <c r="F71" s="91"/>
      <c r="G71" s="138"/>
      <c r="H71" s="128"/>
      <c r="I71" s="91"/>
      <c r="K71" s="166" t="str">
        <f t="shared" si="1"/>
        <v>10.1</v>
      </c>
      <c r="L71" s="618" t="str">
        <f t="shared" si="1"/>
        <v>PULP FROM FIBRES OTHER THAN WOOD</v>
      </c>
      <c r="M71" s="611" t="s">
        <v>402</v>
      </c>
      <c r="N71" s="245"/>
      <c r="O71" s="245"/>
    </row>
    <row r="72" spans="1:15" s="3" customFormat="1" ht="12" x14ac:dyDescent="0.15">
      <c r="A72" s="178" t="s">
        <v>267</v>
      </c>
      <c r="B72" s="899" t="s">
        <v>268</v>
      </c>
      <c r="C72" s="27" t="s">
        <v>402</v>
      </c>
      <c r="D72" s="359"/>
      <c r="E72" s="359"/>
      <c r="F72" s="91"/>
      <c r="G72" s="138"/>
      <c r="H72" s="128"/>
      <c r="I72" s="91"/>
      <c r="K72" s="166" t="str">
        <f t="shared" si="1"/>
        <v>10.2</v>
      </c>
      <c r="L72" s="619" t="str">
        <f t="shared" si="1"/>
        <v>RECOVERED FIBRE PULP</v>
      </c>
      <c r="M72" s="611" t="s">
        <v>402</v>
      </c>
      <c r="N72" s="248"/>
      <c r="O72" s="248"/>
    </row>
    <row r="73" spans="1:15" s="3" customFormat="1" ht="12" x14ac:dyDescent="0.15">
      <c r="A73" s="172" t="s">
        <v>269</v>
      </c>
      <c r="B73" s="173" t="s">
        <v>270</v>
      </c>
      <c r="C73" s="174" t="s">
        <v>402</v>
      </c>
      <c r="D73" s="357"/>
      <c r="E73" s="357"/>
      <c r="F73" s="91"/>
      <c r="G73" s="138"/>
      <c r="H73" s="128"/>
      <c r="I73" s="91"/>
      <c r="K73" s="925" t="str">
        <f t="shared" si="1"/>
        <v>11</v>
      </c>
      <c r="L73" s="930" t="str">
        <f t="shared" si="1"/>
        <v>RECOVERED PAPER</v>
      </c>
      <c r="M73" s="926" t="s">
        <v>402</v>
      </c>
      <c r="N73" s="335"/>
      <c r="O73" s="335"/>
    </row>
    <row r="74" spans="1:15" s="3" customFormat="1" ht="12" x14ac:dyDescent="0.15">
      <c r="A74" s="181" t="s">
        <v>272</v>
      </c>
      <c r="B74" s="173" t="s">
        <v>273</v>
      </c>
      <c r="C74" s="174" t="s">
        <v>402</v>
      </c>
      <c r="D74" s="357"/>
      <c r="E74" s="357"/>
      <c r="F74" s="91"/>
      <c r="G74" s="138"/>
      <c r="H74" s="128"/>
      <c r="I74" s="91"/>
      <c r="K74" s="925" t="str">
        <f t="shared" si="1"/>
        <v>12</v>
      </c>
      <c r="L74" s="929" t="str">
        <f t="shared" si="1"/>
        <v>PAPER AND PAPERBOARD</v>
      </c>
      <c r="M74" s="926" t="s">
        <v>402</v>
      </c>
      <c r="N74" s="937">
        <f>D74-(D75+D80+D81+D86)</f>
        <v>0</v>
      </c>
      <c r="O74" s="937">
        <f>E74-(E75+E80+E81+E86)</f>
        <v>0</v>
      </c>
    </row>
    <row r="75" spans="1:15" s="3" customFormat="1" ht="12" x14ac:dyDescent="0.15">
      <c r="A75" s="182" t="s">
        <v>274</v>
      </c>
      <c r="B75" s="175" t="s">
        <v>275</v>
      </c>
      <c r="C75" s="898" t="s">
        <v>402</v>
      </c>
      <c r="D75" s="359"/>
      <c r="E75" s="359"/>
      <c r="F75" s="91"/>
      <c r="G75" s="138"/>
      <c r="H75" s="128"/>
      <c r="I75" s="91"/>
      <c r="K75" s="166" t="str">
        <f t="shared" si="1"/>
        <v>12.1</v>
      </c>
      <c r="L75" s="613" t="str">
        <f t="shared" si="1"/>
        <v>GRAPHIC PAPERS</v>
      </c>
      <c r="M75" s="617" t="s">
        <v>402</v>
      </c>
      <c r="N75" s="944">
        <f>D75-(D76+D77+D78+D79)</f>
        <v>0</v>
      </c>
      <c r="O75" s="944">
        <f>E75-(E76+E77+E78+E79)</f>
        <v>0</v>
      </c>
    </row>
    <row r="76" spans="1:15" s="3" customFormat="1" ht="12" x14ac:dyDescent="0.15">
      <c r="A76" s="182" t="s">
        <v>276</v>
      </c>
      <c r="B76" s="92" t="s">
        <v>277</v>
      </c>
      <c r="C76" s="27" t="s">
        <v>402</v>
      </c>
      <c r="D76" s="359"/>
      <c r="E76" s="359"/>
      <c r="F76" s="91"/>
      <c r="G76" s="138"/>
      <c r="H76" s="128"/>
      <c r="I76" s="91"/>
      <c r="K76" s="166" t="str">
        <f t="shared" si="1"/>
        <v>12.1.1</v>
      </c>
      <c r="L76" s="614" t="str">
        <f t="shared" si="1"/>
        <v>NEWSPRINT</v>
      </c>
      <c r="M76" s="611" t="s">
        <v>402</v>
      </c>
      <c r="N76" s="245"/>
      <c r="O76" s="245"/>
    </row>
    <row r="77" spans="1:15" s="3" customFormat="1" ht="12" x14ac:dyDescent="0.15">
      <c r="A77" s="182" t="s">
        <v>278</v>
      </c>
      <c r="B77" s="92" t="s">
        <v>279</v>
      </c>
      <c r="C77" s="27" t="s">
        <v>402</v>
      </c>
      <c r="D77" s="359"/>
      <c r="E77" s="359"/>
      <c r="F77" s="91"/>
      <c r="G77" s="138"/>
      <c r="H77" s="128"/>
      <c r="I77" s="91"/>
      <c r="K77" s="166" t="str">
        <f t="shared" si="1"/>
        <v>12.1.2</v>
      </c>
      <c r="L77" s="614" t="str">
        <f t="shared" si="1"/>
        <v>UNCOATED MECHANICAL</v>
      </c>
      <c r="M77" s="611" t="s">
        <v>402</v>
      </c>
      <c r="N77" s="245"/>
      <c r="O77" s="245"/>
    </row>
    <row r="78" spans="1:15" s="3" customFormat="1" ht="12" x14ac:dyDescent="0.15">
      <c r="A78" s="182" t="s">
        <v>280</v>
      </c>
      <c r="B78" s="92" t="s">
        <v>281</v>
      </c>
      <c r="C78" s="27" t="s">
        <v>402</v>
      </c>
      <c r="D78" s="359"/>
      <c r="E78" s="359"/>
      <c r="F78" s="91"/>
      <c r="G78" s="138"/>
      <c r="H78" s="128"/>
      <c r="I78" s="91"/>
      <c r="K78" s="166" t="str">
        <f t="shared" si="1"/>
        <v>12.1.3</v>
      </c>
      <c r="L78" s="614" t="str">
        <f t="shared" si="1"/>
        <v>UNCOATED WOODFREE</v>
      </c>
      <c r="M78" s="611" t="s">
        <v>402</v>
      </c>
      <c r="N78" s="245"/>
      <c r="O78" s="245"/>
    </row>
    <row r="79" spans="1:15" s="3" customFormat="1" ht="12" x14ac:dyDescent="0.15">
      <c r="A79" s="182" t="s">
        <v>282</v>
      </c>
      <c r="B79" s="180" t="s">
        <v>283</v>
      </c>
      <c r="C79" s="27" t="s">
        <v>402</v>
      </c>
      <c r="D79" s="359"/>
      <c r="E79" s="359"/>
      <c r="F79" s="91"/>
      <c r="G79" s="138"/>
      <c r="H79" s="128"/>
      <c r="I79" s="91"/>
      <c r="K79" s="166" t="str">
        <f t="shared" si="1"/>
        <v>12.1.4</v>
      </c>
      <c r="L79" s="614" t="str">
        <f t="shared" si="1"/>
        <v>COATED PAPERS</v>
      </c>
      <c r="M79" s="611" t="s">
        <v>402</v>
      </c>
      <c r="N79" s="245"/>
      <c r="O79" s="245"/>
    </row>
    <row r="80" spans="1:15" s="3" customFormat="1" ht="12" x14ac:dyDescent="0.15">
      <c r="A80" s="182">
        <v>12.2</v>
      </c>
      <c r="B80" s="183" t="s">
        <v>425</v>
      </c>
      <c r="C80" s="27" t="s">
        <v>402</v>
      </c>
      <c r="D80" s="359"/>
      <c r="E80" s="359"/>
      <c r="F80" s="91"/>
      <c r="G80" s="138"/>
      <c r="H80" s="128"/>
      <c r="I80" s="91"/>
      <c r="K80" s="166">
        <f t="shared" si="1"/>
        <v>12.2</v>
      </c>
      <c r="L80" s="613" t="str">
        <f t="shared" si="1"/>
        <v>HOUSEHOLD AND SANITARY PAPERS</v>
      </c>
      <c r="M80" s="611" t="s">
        <v>402</v>
      </c>
      <c r="N80" s="245"/>
      <c r="O80" s="245"/>
    </row>
    <row r="81" spans="1:15" s="3" customFormat="1" ht="12" x14ac:dyDescent="0.15">
      <c r="A81" s="182">
        <v>12.3</v>
      </c>
      <c r="B81" s="175" t="s">
        <v>287</v>
      </c>
      <c r="C81" s="898" t="s">
        <v>402</v>
      </c>
      <c r="D81" s="359"/>
      <c r="E81" s="359"/>
      <c r="F81" s="91"/>
      <c r="G81" s="138"/>
      <c r="H81" s="128"/>
      <c r="I81" s="91"/>
      <c r="K81" s="166">
        <f t="shared" si="1"/>
        <v>12.3</v>
      </c>
      <c r="L81" s="613" t="str">
        <f t="shared" si="1"/>
        <v>PACKAGING MATERIALS</v>
      </c>
      <c r="M81" s="617" t="s">
        <v>402</v>
      </c>
      <c r="N81" s="944">
        <f>D81-(D823+D83+D84+D85)</f>
        <v>0</v>
      </c>
      <c r="O81" s="944">
        <f>E81-(E823+E83+E84+E85)</f>
        <v>0</v>
      </c>
    </row>
    <row r="82" spans="1:15" s="3" customFormat="1" ht="12" x14ac:dyDescent="0.15">
      <c r="A82" s="182" t="s">
        <v>288</v>
      </c>
      <c r="B82" s="92" t="s">
        <v>289</v>
      </c>
      <c r="C82" s="27" t="s">
        <v>402</v>
      </c>
      <c r="D82" s="359"/>
      <c r="E82" s="359"/>
      <c r="F82" s="91"/>
      <c r="G82" s="138"/>
      <c r="H82" s="128"/>
      <c r="I82" s="91"/>
      <c r="K82" s="166" t="str">
        <f t="shared" si="1"/>
        <v>12.3.1</v>
      </c>
      <c r="L82" s="614" t="str">
        <f t="shared" si="1"/>
        <v>CASE MATERIALS</v>
      </c>
      <c r="M82" s="611" t="s">
        <v>402</v>
      </c>
      <c r="N82" s="245"/>
      <c r="O82" s="245"/>
    </row>
    <row r="83" spans="1:15" s="3" customFormat="1" ht="12" x14ac:dyDescent="0.15">
      <c r="A83" s="182" t="s">
        <v>290</v>
      </c>
      <c r="B83" s="92" t="s">
        <v>291</v>
      </c>
      <c r="C83" s="27" t="s">
        <v>402</v>
      </c>
      <c r="D83" s="359"/>
      <c r="E83" s="359"/>
      <c r="F83" s="91"/>
      <c r="G83" s="138"/>
      <c r="H83" s="128"/>
      <c r="I83" s="91"/>
      <c r="K83" s="166" t="str">
        <f t="shared" si="1"/>
        <v>12.3.2</v>
      </c>
      <c r="L83" s="614" t="str">
        <f>B83</f>
        <v>CARTONBOARD</v>
      </c>
      <c r="M83" s="611" t="s">
        <v>402</v>
      </c>
      <c r="N83" s="245"/>
      <c r="O83" s="245"/>
    </row>
    <row r="84" spans="1:15" s="3" customFormat="1" ht="12" x14ac:dyDescent="0.15">
      <c r="A84" s="182" t="s">
        <v>292</v>
      </c>
      <c r="B84" s="92" t="s">
        <v>293</v>
      </c>
      <c r="C84" s="27" t="s">
        <v>402</v>
      </c>
      <c r="D84" s="361"/>
      <c r="E84" s="361"/>
      <c r="F84" s="91"/>
      <c r="G84" s="138"/>
      <c r="H84" s="128"/>
      <c r="I84" s="91"/>
      <c r="K84" s="166" t="str">
        <f t="shared" ref="K84:K89" si="3">A84</f>
        <v>12.3.3</v>
      </c>
      <c r="L84" s="614" t="str">
        <f>B84</f>
        <v>WRAPPING PAPERS</v>
      </c>
      <c r="M84" s="611" t="s">
        <v>402</v>
      </c>
      <c r="N84" s="245"/>
      <c r="O84" s="245"/>
    </row>
    <row r="85" spans="1:15" s="3" customFormat="1" ht="12" x14ac:dyDescent="0.15">
      <c r="A85" s="182" t="s">
        <v>294</v>
      </c>
      <c r="B85" s="180" t="s">
        <v>295</v>
      </c>
      <c r="C85" s="27" t="s">
        <v>402</v>
      </c>
      <c r="D85" s="361"/>
      <c r="E85" s="361"/>
      <c r="F85" s="91"/>
      <c r="G85" s="138"/>
      <c r="H85" s="128"/>
      <c r="I85" s="91"/>
      <c r="K85" s="166" t="str">
        <f t="shared" si="3"/>
        <v>12.3.4</v>
      </c>
      <c r="L85" s="614" t="str">
        <f>B85</f>
        <v>OTHER PAPERS MAINLY FOR PACKAGING</v>
      </c>
      <c r="M85" s="611" t="s">
        <v>402</v>
      </c>
      <c r="N85" s="245"/>
      <c r="O85" s="245"/>
    </row>
    <row r="86" spans="1:15" s="3" customFormat="1" ht="12" x14ac:dyDescent="0.15">
      <c r="A86" s="179">
        <v>12.4</v>
      </c>
      <c r="B86" s="1154" t="s">
        <v>426</v>
      </c>
      <c r="C86" s="902" t="s">
        <v>402</v>
      </c>
      <c r="D86" s="903"/>
      <c r="E86" s="904"/>
      <c r="F86" s="91"/>
      <c r="G86" s="138"/>
      <c r="H86" s="128"/>
      <c r="I86" s="91"/>
      <c r="K86" s="1155">
        <f t="shared" si="3"/>
        <v>12.4</v>
      </c>
      <c r="L86" s="619" t="str">
        <f>B86</f>
        <v>OTHER PAPER AND PAPERBOARD N.E.S. (NOT ELSEWHERE SPECIFIED)</v>
      </c>
      <c r="M86" s="727" t="s">
        <v>402</v>
      </c>
      <c r="N86" s="248"/>
      <c r="O86" s="248"/>
    </row>
    <row r="87" spans="1:15" s="3" customFormat="1" ht="14" x14ac:dyDescent="0.15">
      <c r="A87" s="182" t="s">
        <v>298</v>
      </c>
      <c r="B87" s="175" t="s">
        <v>427</v>
      </c>
      <c r="C87" s="167" t="s">
        <v>403</v>
      </c>
      <c r="D87" s="725"/>
      <c r="E87" s="726"/>
      <c r="F87" s="91"/>
      <c r="G87" s="138"/>
      <c r="H87" s="128"/>
      <c r="I87" s="91"/>
      <c r="K87" s="166" t="str">
        <f t="shared" si="3"/>
        <v>13.4.1</v>
      </c>
      <c r="L87" s="613" t="str">
        <f>B87</f>
        <v>GLULAM1</v>
      </c>
      <c r="M87" s="612" t="s">
        <v>404</v>
      </c>
      <c r="N87" s="245"/>
      <c r="O87" s="345"/>
    </row>
    <row r="88" spans="1:15" s="3" customFormat="1" ht="14" x14ac:dyDescent="0.15">
      <c r="A88" s="182" t="s">
        <v>301</v>
      </c>
      <c r="B88" s="175" t="s">
        <v>428</v>
      </c>
      <c r="C88" s="167" t="s">
        <v>403</v>
      </c>
      <c r="D88" s="726"/>
      <c r="E88" s="726"/>
      <c r="F88" s="91"/>
      <c r="G88" s="138"/>
      <c r="H88" s="128"/>
      <c r="I88" s="91"/>
      <c r="K88" s="166" t="str">
        <f t="shared" si="3"/>
        <v>13.4.2</v>
      </c>
      <c r="L88" s="613" t="str">
        <f t="shared" ref="L88:L89" si="4">B88</f>
        <v>CROSS-LAMINATED TIMBER (CLT or X-LAM)1</v>
      </c>
      <c r="M88" s="612" t="s">
        <v>404</v>
      </c>
      <c r="N88" s="248"/>
      <c r="O88" s="346"/>
    </row>
    <row r="89" spans="1:15" s="3" customFormat="1" ht="15" thickBot="1" x14ac:dyDescent="0.2">
      <c r="A89" s="1514" t="s">
        <v>303</v>
      </c>
      <c r="B89" s="1152" t="s">
        <v>429</v>
      </c>
      <c r="C89" s="1153" t="s">
        <v>402</v>
      </c>
      <c r="D89" s="27"/>
      <c r="E89" s="1117"/>
      <c r="F89" s="405"/>
      <c r="G89" s="408"/>
      <c r="H89" s="407"/>
      <c r="I89" s="405"/>
      <c r="K89" s="1155" t="str">
        <f t="shared" si="3"/>
        <v>13.4.3</v>
      </c>
      <c r="L89" s="619" t="str">
        <f t="shared" si="4"/>
        <v>I-BEAMS (I-JOISTS)1</v>
      </c>
      <c r="M89" s="611" t="s">
        <v>402</v>
      </c>
      <c r="N89" s="27"/>
      <c r="O89" s="898"/>
    </row>
    <row r="90" spans="1:15" s="3" customFormat="1" ht="16.25" customHeight="1" x14ac:dyDescent="0.15">
      <c r="A90" s="5" t="s">
        <v>430</v>
      </c>
      <c r="C90" s="42"/>
      <c r="D90" s="723"/>
      <c r="E90" s="724"/>
      <c r="K90" s="185"/>
      <c r="L90" s="42"/>
    </row>
    <row r="91" spans="1:15" ht="12.75" customHeight="1" x14ac:dyDescent="0.15">
      <c r="A91" s="2"/>
    </row>
    <row r="92" spans="1:15" ht="12.75" customHeight="1" x14ac:dyDescent="0.15">
      <c r="A92" s="2"/>
      <c r="B92" s="42" t="s">
        <v>431</v>
      </c>
      <c r="D92" s="662" t="s">
        <v>432</v>
      </c>
    </row>
    <row r="93" spans="1:15" ht="12.75" customHeight="1" x14ac:dyDescent="0.15">
      <c r="A93" s="2"/>
      <c r="B93" s="42" t="s">
        <v>433</v>
      </c>
      <c r="D93" s="663" t="s">
        <v>434</v>
      </c>
    </row>
    <row r="94" spans="1:15" ht="12.75" customHeight="1" x14ac:dyDescent="0.15">
      <c r="A94" s="2"/>
      <c r="B94" s="42" t="s">
        <v>435</v>
      </c>
      <c r="D94" s="664" t="s">
        <v>436</v>
      </c>
    </row>
    <row r="95" spans="1:15" ht="12.75" customHeight="1" x14ac:dyDescent="0.15">
      <c r="A95" s="2"/>
      <c r="B95" s="42"/>
      <c r="D95" s="664" t="s">
        <v>437</v>
      </c>
    </row>
    <row r="96" spans="1:15" ht="12.75" customHeight="1" x14ac:dyDescent="0.15">
      <c r="A96" s="2"/>
    </row>
    <row r="97" spans="1:39" ht="12.75" customHeight="1" x14ac:dyDescent="0.15">
      <c r="A97" s="2"/>
      <c r="B97" s="42"/>
    </row>
    <row r="98" spans="1:39" ht="12.75" customHeight="1" x14ac:dyDescent="0.15">
      <c r="A98" s="2"/>
    </row>
    <row r="99" spans="1:39" ht="12.75" customHeight="1" x14ac:dyDescent="0.15">
      <c r="A99" s="2"/>
    </row>
    <row r="100" spans="1:39" ht="12.75" customHeight="1" x14ac:dyDescent="0.15">
      <c r="A100" s="2"/>
    </row>
    <row r="101" spans="1:39" ht="12.75" customHeight="1" x14ac:dyDescent="0.15">
      <c r="A101" s="2"/>
      <c r="B101" s="42"/>
      <c r="C101" s="42"/>
      <c r="D101" s="662"/>
    </row>
    <row r="102" spans="1:39" ht="12.75" customHeight="1" x14ac:dyDescent="0.15">
      <c r="B102" s="42"/>
      <c r="C102" s="42"/>
      <c r="D102" s="663"/>
    </row>
    <row r="103" spans="1:39" ht="12.75" customHeight="1" x14ac:dyDescent="0.15">
      <c r="B103" s="42"/>
      <c r="D103" s="664"/>
      <c r="R103"/>
    </row>
    <row r="104" spans="1:39" ht="12.75" customHeight="1" x14ac:dyDescent="0.15">
      <c r="D104" s="664"/>
      <c r="R104"/>
    </row>
    <row r="105" spans="1:39" ht="12.75" customHeight="1" x14ac:dyDescent="0.15">
      <c r="R105"/>
    </row>
    <row r="106" spans="1:39" ht="12.75" customHeight="1" x14ac:dyDescent="0.15">
      <c r="R106"/>
    </row>
    <row r="107" spans="1:39" ht="12.75" customHeight="1" x14ac:dyDescent="0.15">
      <c r="R107"/>
    </row>
    <row r="108" spans="1:39" ht="12.75" customHeight="1" x14ac:dyDescent="0.15">
      <c r="R108"/>
      <c r="AJ108" s="187" t="s">
        <v>6</v>
      </c>
      <c r="AK108" s="187" t="s">
        <v>6</v>
      </c>
      <c r="AL108" s="187" t="s">
        <v>6</v>
      </c>
      <c r="AM108" s="187" t="s">
        <v>6</v>
      </c>
    </row>
    <row r="109" spans="1:39" ht="12.75" customHeight="1" x14ac:dyDescent="0.15">
      <c r="R109"/>
    </row>
    <row r="110" spans="1:39" ht="12.75" customHeight="1" x14ac:dyDescent="0.15">
      <c r="R110"/>
    </row>
    <row r="111" spans="1:39" ht="12.75" customHeight="1" x14ac:dyDescent="0.15">
      <c r="R111"/>
    </row>
    <row r="112" spans="1:39" ht="12.75" customHeight="1" x14ac:dyDescent="0.15">
      <c r="R112"/>
    </row>
    <row r="113" spans="18:18" ht="12.75" customHeight="1" x14ac:dyDescent="0.15">
      <c r="R113"/>
    </row>
    <row r="114" spans="18:18" ht="12.75" customHeight="1" x14ac:dyDescent="0.15">
      <c r="R114"/>
    </row>
    <row r="115" spans="18:18" ht="12.75" customHeight="1" x14ac:dyDescent="0.15">
      <c r="R115"/>
    </row>
    <row r="116" spans="18:18" ht="12.75" customHeight="1" x14ac:dyDescent="0.15">
      <c r="R116"/>
    </row>
    <row r="117" spans="18:18" ht="12.75" customHeight="1" x14ac:dyDescent="0.15">
      <c r="R117"/>
    </row>
    <row r="118" spans="18:18" ht="12.75" customHeight="1" x14ac:dyDescent="0.15">
      <c r="R118"/>
    </row>
    <row r="119" spans="18:18" ht="12.75" customHeight="1" x14ac:dyDescent="0.15">
      <c r="R119"/>
    </row>
    <row r="120" spans="18:18" ht="12.75" customHeight="1" x14ac:dyDescent="0.15">
      <c r="R120"/>
    </row>
    <row r="121" spans="18:18" ht="12.75" customHeight="1" x14ac:dyDescent="0.15">
      <c r="R121"/>
    </row>
    <row r="122" spans="18:18" ht="12.75" customHeight="1" x14ac:dyDescent="0.15">
      <c r="R122"/>
    </row>
    <row r="123" spans="18:18" ht="12.75" customHeight="1" x14ac:dyDescent="0.15">
      <c r="R123"/>
    </row>
    <row r="124" spans="18:18" ht="12.75" customHeight="1" x14ac:dyDescent="0.15">
      <c r="R124"/>
    </row>
    <row r="125" spans="18:18" ht="12.75" customHeight="1" x14ac:dyDescent="0.15">
      <c r="R125"/>
    </row>
    <row r="126" spans="18:18" ht="12.75" customHeight="1" x14ac:dyDescent="0.15">
      <c r="R126"/>
    </row>
    <row r="127" spans="18:18" ht="12.75" customHeight="1" x14ac:dyDescent="0.15">
      <c r="R127"/>
    </row>
    <row r="128" spans="18:18" ht="12.75" customHeight="1" x14ac:dyDescent="0.15">
      <c r="R128"/>
    </row>
    <row r="129" spans="18:18" ht="12.75" customHeight="1" x14ac:dyDescent="0.15">
      <c r="R129"/>
    </row>
    <row r="130" spans="18:18" ht="12.75" customHeight="1" x14ac:dyDescent="0.15">
      <c r="R130"/>
    </row>
    <row r="131" spans="18:18" ht="12.75" customHeight="1" x14ac:dyDescent="0.15">
      <c r="R131"/>
    </row>
    <row r="132" spans="18:18" ht="12.75" customHeight="1" x14ac:dyDescent="0.15">
      <c r="R132"/>
    </row>
    <row r="133" spans="18:18" ht="12.75" customHeight="1" x14ac:dyDescent="0.15">
      <c r="R133"/>
    </row>
    <row r="134" spans="18:18" ht="12.75" customHeight="1" x14ac:dyDescent="0.15">
      <c r="R134"/>
    </row>
    <row r="135" spans="18:18" ht="12.75" customHeight="1" x14ac:dyDescent="0.15">
      <c r="R135"/>
    </row>
    <row r="136" spans="18:18" ht="12.75" customHeight="1" x14ac:dyDescent="0.15">
      <c r="R136"/>
    </row>
    <row r="137" spans="18:18" ht="12.75" customHeight="1" x14ac:dyDescent="0.15">
      <c r="R137"/>
    </row>
    <row r="138" spans="18:18" ht="12.75" customHeight="1" x14ac:dyDescent="0.15">
      <c r="R138"/>
    </row>
    <row r="139" spans="18:18" ht="12.75" customHeight="1" x14ac:dyDescent="0.15">
      <c r="R139"/>
    </row>
    <row r="140" spans="18:18" ht="12.75" customHeight="1" x14ac:dyDescent="0.15">
      <c r="R140"/>
    </row>
    <row r="141" spans="18:18" ht="12.75" customHeight="1" x14ac:dyDescent="0.15">
      <c r="R141"/>
    </row>
    <row r="142" spans="18:18" ht="12.75" customHeight="1" x14ac:dyDescent="0.15">
      <c r="R142"/>
    </row>
    <row r="143" spans="18:18" ht="12.75" customHeight="1" x14ac:dyDescent="0.15">
      <c r="R143"/>
    </row>
    <row r="144" spans="18:18" ht="12.75" customHeight="1" x14ac:dyDescent="0.15">
      <c r="R144"/>
    </row>
    <row r="145" spans="18:18" ht="12.75" customHeight="1" x14ac:dyDescent="0.15">
      <c r="R145"/>
    </row>
    <row r="146" spans="18:18" ht="12.75" customHeight="1" x14ac:dyDescent="0.15">
      <c r="R146"/>
    </row>
    <row r="147" spans="18:18" ht="12.75" customHeight="1" x14ac:dyDescent="0.15">
      <c r="R147"/>
    </row>
    <row r="148" spans="18:18" ht="12.75" customHeight="1" x14ac:dyDescent="0.15">
      <c r="R148"/>
    </row>
    <row r="149" spans="18:18" ht="12.75" customHeight="1" x14ac:dyDescent="0.15">
      <c r="R149"/>
    </row>
    <row r="150" spans="18:18" ht="12.75" customHeight="1" x14ac:dyDescent="0.15">
      <c r="R150"/>
    </row>
    <row r="151" spans="18:18" ht="12.75" customHeight="1" x14ac:dyDescent="0.15">
      <c r="R151"/>
    </row>
    <row r="152" spans="18:18" ht="12.75" customHeight="1" x14ac:dyDescent="0.15">
      <c r="R152"/>
    </row>
    <row r="153" spans="18:18" ht="12.75" customHeight="1" x14ac:dyDescent="0.15">
      <c r="R153"/>
    </row>
    <row r="154" spans="18:18" ht="12.75" customHeight="1" x14ac:dyDescent="0.15">
      <c r="R154"/>
    </row>
    <row r="155" spans="18:18" ht="12.75" customHeight="1" x14ac:dyDescent="0.15">
      <c r="R155"/>
    </row>
    <row r="156" spans="18:18" ht="12.75" customHeight="1" x14ac:dyDescent="0.15">
      <c r="R156"/>
    </row>
    <row r="157" spans="18:18" ht="12.75" customHeight="1" x14ac:dyDescent="0.15">
      <c r="R157"/>
    </row>
    <row r="158" spans="18:18" ht="12.75" customHeight="1" x14ac:dyDescent="0.15">
      <c r="R158"/>
    </row>
    <row r="159" spans="18:18" ht="12.75" customHeight="1" x14ac:dyDescent="0.15">
      <c r="R159"/>
    </row>
    <row r="160" spans="18:18" ht="12.75" customHeight="1" x14ac:dyDescent="0.15">
      <c r="R160"/>
    </row>
    <row r="161" spans="18:18" ht="12.75" customHeight="1" x14ac:dyDescent="0.15">
      <c r="R161"/>
    </row>
    <row r="162" spans="18:18" ht="12.75" customHeight="1" x14ac:dyDescent="0.15">
      <c r="R162"/>
    </row>
    <row r="163" spans="18:18" ht="12.75" customHeight="1" x14ac:dyDescent="0.15">
      <c r="R163"/>
    </row>
    <row r="164" spans="18:18" ht="12.75" customHeight="1" x14ac:dyDescent="0.15">
      <c r="R164"/>
    </row>
    <row r="165" spans="18:18" ht="12.75" customHeight="1" x14ac:dyDescent="0.15">
      <c r="R165"/>
    </row>
    <row r="166" spans="18:18" ht="12.75" customHeight="1" x14ac:dyDescent="0.15">
      <c r="R166"/>
    </row>
    <row r="167" spans="18:18" ht="12.75" customHeight="1" x14ac:dyDescent="0.15">
      <c r="R167"/>
    </row>
    <row r="168" spans="18:18" ht="12.75" customHeight="1" x14ac:dyDescent="0.15">
      <c r="R168"/>
    </row>
    <row r="169" spans="18:18" ht="12.75" customHeight="1" x14ac:dyDescent="0.15">
      <c r="R169"/>
    </row>
    <row r="170" spans="18:18" ht="12.75" customHeight="1" x14ac:dyDescent="0.15">
      <c r="R170"/>
    </row>
    <row r="171" spans="18:18" ht="12.75" customHeight="1" x14ac:dyDescent="0.15">
      <c r="R171"/>
    </row>
    <row r="172" spans="18:18" ht="12.75" customHeight="1" x14ac:dyDescent="0.15">
      <c r="R172"/>
    </row>
    <row r="173" spans="18:18" ht="12.75" customHeight="1" x14ac:dyDescent="0.15">
      <c r="R173"/>
    </row>
    <row r="174" spans="18:18" ht="12.75" customHeight="1" x14ac:dyDescent="0.15">
      <c r="R174"/>
    </row>
    <row r="175" spans="18:18" ht="12.75" customHeight="1" x14ac:dyDescent="0.15">
      <c r="R175"/>
    </row>
    <row r="176" spans="18:18" ht="12.75" customHeight="1" x14ac:dyDescent="0.15">
      <c r="R176"/>
    </row>
    <row r="177" spans="18:18" ht="12.75" customHeight="1" x14ac:dyDescent="0.15">
      <c r="R177"/>
    </row>
    <row r="178" spans="18:18" ht="12.75" customHeight="1" x14ac:dyDescent="0.15">
      <c r="R178"/>
    </row>
    <row r="179" spans="18:18" ht="12.75" customHeight="1" x14ac:dyDescent="0.15">
      <c r="R179"/>
    </row>
    <row r="180" spans="18:18" ht="12.75" customHeight="1" x14ac:dyDescent="0.15">
      <c r="R180"/>
    </row>
    <row r="181" spans="18:18" ht="12.75" customHeight="1" x14ac:dyDescent="0.15">
      <c r="R181"/>
    </row>
    <row r="182" spans="18:18" ht="12.75" customHeight="1" x14ac:dyDescent="0.15">
      <c r="R182"/>
    </row>
    <row r="183" spans="18:18" ht="12.75" customHeight="1" x14ac:dyDescent="0.15">
      <c r="R183"/>
    </row>
    <row r="184" spans="18:18" ht="12.75" customHeight="1" x14ac:dyDescent="0.15">
      <c r="R184"/>
    </row>
    <row r="185" spans="18:18" ht="12.75" customHeight="1" x14ac:dyDescent="0.15">
      <c r="R185"/>
    </row>
    <row r="186" spans="18:18" ht="12.75" customHeight="1" x14ac:dyDescent="0.15">
      <c r="R186"/>
    </row>
    <row r="187" spans="18:18" ht="12.75" customHeight="1" x14ac:dyDescent="0.15">
      <c r="R187"/>
    </row>
    <row r="188" spans="18:18" ht="12.75" customHeight="1" x14ac:dyDescent="0.15">
      <c r="R188"/>
    </row>
    <row r="189" spans="18:18" ht="12.75" customHeight="1" x14ac:dyDescent="0.15">
      <c r="R189"/>
    </row>
    <row r="190" spans="18:18" ht="12.75" customHeight="1" x14ac:dyDescent="0.15">
      <c r="R190"/>
    </row>
    <row r="191" spans="18:18" ht="12.75" customHeight="1" x14ac:dyDescent="0.15">
      <c r="R191"/>
    </row>
    <row r="192" spans="18:18" ht="12.75" customHeight="1" x14ac:dyDescent="0.15">
      <c r="R192"/>
    </row>
    <row r="193" spans="18:18" ht="12.75" customHeight="1" x14ac:dyDescent="0.15">
      <c r="R193"/>
    </row>
    <row r="194" spans="18:18" ht="12.75" customHeight="1" x14ac:dyDescent="0.15">
      <c r="R194"/>
    </row>
    <row r="195" spans="18:18" ht="12.75" customHeight="1" x14ac:dyDescent="0.15">
      <c r="R195"/>
    </row>
    <row r="196" spans="18:18" ht="12.75" customHeight="1" x14ac:dyDescent="0.15">
      <c r="R196"/>
    </row>
    <row r="197" spans="18:18" ht="12.75" customHeight="1" x14ac:dyDescent="0.15">
      <c r="R197"/>
    </row>
    <row r="198" spans="18:18" ht="12.75" customHeight="1" x14ac:dyDescent="0.15">
      <c r="R198"/>
    </row>
    <row r="199" spans="18:18" ht="12.75" customHeight="1" x14ac:dyDescent="0.15">
      <c r="R199"/>
    </row>
    <row r="200" spans="18:18" ht="12.75" customHeight="1" x14ac:dyDescent="0.15">
      <c r="R200"/>
    </row>
    <row r="201" spans="18:18" ht="12.75" customHeight="1" x14ac:dyDescent="0.15">
      <c r="R201"/>
    </row>
    <row r="202" spans="18:18" ht="12.75" customHeight="1" x14ac:dyDescent="0.15">
      <c r="R202"/>
    </row>
    <row r="203" spans="18:18" ht="12.75" customHeight="1" x14ac:dyDescent="0.15">
      <c r="R203"/>
    </row>
    <row r="204" spans="18:18" ht="12.75" customHeight="1" x14ac:dyDescent="0.15">
      <c r="R204"/>
    </row>
    <row r="205" spans="18:18" ht="12.75" customHeight="1" x14ac:dyDescent="0.15">
      <c r="R205"/>
    </row>
    <row r="206" spans="18:18" ht="12.75" customHeight="1" x14ac:dyDescent="0.15">
      <c r="R206"/>
    </row>
    <row r="207" spans="18:18" ht="12.75" customHeight="1" x14ac:dyDescent="0.15">
      <c r="R207"/>
    </row>
    <row r="208" spans="18:18" ht="12.75" customHeight="1" x14ac:dyDescent="0.15">
      <c r="R208"/>
    </row>
    <row r="209" spans="18:18" ht="12.75" customHeight="1" x14ac:dyDescent="0.15">
      <c r="R209"/>
    </row>
    <row r="210" spans="18:18" ht="12.75" customHeight="1" x14ac:dyDescent="0.15">
      <c r="R210"/>
    </row>
    <row r="211" spans="18:18" ht="12.75" customHeight="1" x14ac:dyDescent="0.15">
      <c r="R211"/>
    </row>
    <row r="212" spans="18:18" ht="12.75" customHeight="1" x14ac:dyDescent="0.15">
      <c r="R212"/>
    </row>
    <row r="213" spans="18:18" ht="12.75" customHeight="1" x14ac:dyDescent="0.15">
      <c r="R213"/>
    </row>
  </sheetData>
  <sheetProtection selectLockedCells="1"/>
  <customSheetViews>
    <customSheetView guid="{E59B5840-EF58-11D3-B672-B1E0953C1B26}" scale="75" showPageBreaks="1" showGridLines="0" printArea="1" hiddenRows="1" showRuler="0" topLeftCell="A4">
      <selection activeCell="D10" sqref="D10"/>
      <pageMargins left="0" right="0" top="0" bottom="0" header="0" footer="0"/>
      <printOptions horizontalCentered="1"/>
      <pageSetup paperSize="9" scale="70" orientation="portrait" r:id="rId1"/>
      <headerFooter alignWithMargins="0"/>
    </customSheetView>
  </customSheetViews>
  <mergeCells count="13">
    <mergeCell ref="X8:Z9"/>
    <mergeCell ref="R11:R12"/>
    <mergeCell ref="A30:E30"/>
    <mergeCell ref="C3:E3"/>
    <mergeCell ref="C5:E5"/>
    <mergeCell ref="N7:O8"/>
    <mergeCell ref="C2:D2"/>
    <mergeCell ref="A12:E12"/>
    <mergeCell ref="C10:C11"/>
    <mergeCell ref="A5:B6"/>
    <mergeCell ref="L7:L8"/>
    <mergeCell ref="A7:B7"/>
    <mergeCell ref="A8:B8"/>
  </mergeCells>
  <phoneticPr fontId="0" type="noConversion"/>
  <conditionalFormatting sqref="N13:O89">
    <cfRule type="cellIs" dxfId="6" priority="1" operator="equal">
      <formula>"Error"</formula>
    </cfRule>
  </conditionalFormatting>
  <printOptions horizontalCentered="1" verticalCentered="1"/>
  <pageMargins left="0.27559055118110237" right="0.23622047244094491" top="0.59055118110236227" bottom="0.19685039370078741" header="0.19685039370078741" footer="0.19685039370078741"/>
  <pageSetup paperSize="9" scale="59" fitToWidth="2" orientation="portrait" r:id="rId2"/>
  <headerFooter alignWithMargins="0"/>
  <colBreaks count="1" manualBreakCount="1">
    <brk id="9" max="94" man="1"/>
  </colBreaks>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339966"/>
  </sheetPr>
  <dimension ref="A1:BD115"/>
  <sheetViews>
    <sheetView showGridLines="0" topLeftCell="A5" zoomScale="70" zoomScaleNormal="70" zoomScaleSheetLayoutView="75" workbookViewId="0">
      <selection activeCell="D16" sqref="D16"/>
    </sheetView>
  </sheetViews>
  <sheetFormatPr baseColWidth="10" defaultColWidth="9.5" defaultRowHeight="12.75" customHeight="1" x14ac:dyDescent="0.15"/>
  <cols>
    <col min="1" max="1" width="8.1640625" style="186" customWidth="1"/>
    <col min="2" max="2" width="70.1640625" style="2" customWidth="1"/>
    <col min="3" max="3" width="11.83203125" style="2" customWidth="1"/>
    <col min="4" max="6" width="13.6640625" style="2" customWidth="1"/>
    <col min="7" max="7" width="13.1640625" style="2" customWidth="1"/>
    <col min="8" max="8" width="12" style="2" customWidth="1"/>
    <col min="9" max="10" width="13" style="2" customWidth="1"/>
    <col min="11" max="11" width="12.6640625" style="2" customWidth="1"/>
    <col min="12" max="19" width="6.1640625" style="47" customWidth="1"/>
    <col min="20" max="20" width="6.33203125" style="47" customWidth="1"/>
    <col min="21" max="26" width="6.1640625" style="47" customWidth="1"/>
    <col min="27" max="27" width="6.1640625" style="626" customWidth="1"/>
    <col min="28" max="28" width="7" customWidth="1"/>
    <col min="29" max="29" width="9.33203125" style="2" customWidth="1"/>
    <col min="30" max="30" width="58.5" style="2" customWidth="1"/>
    <col min="31" max="31" width="8" style="2" customWidth="1"/>
    <col min="32" max="39" width="9.1640625" style="2" customWidth="1"/>
    <col min="40" max="41" width="10.6640625" style="2" customWidth="1"/>
    <col min="42" max="42" width="55.5" style="2" customWidth="1"/>
    <col min="43" max="43" width="10" style="2" customWidth="1"/>
    <col min="44" max="45" width="11.5" style="2" customWidth="1"/>
    <col min="46" max="47" width="8.5" style="2" customWidth="1"/>
    <col min="48" max="48" width="12.5" style="2" customWidth="1"/>
    <col min="49" max="49" width="12.5" style="5" customWidth="1"/>
    <col min="50" max="50" width="10.6640625" style="5" hidden="1" customWidth="1"/>
    <col min="51" max="51" width="62.33203125" style="5" hidden="1" customWidth="1"/>
    <col min="52" max="52" width="10.33203125" style="5" hidden="1" customWidth="1"/>
    <col min="53" max="56" width="12.5" style="5" hidden="1" customWidth="1"/>
    <col min="57" max="16384" width="9.5" style="2"/>
  </cols>
  <sheetData>
    <row r="1" spans="1:56" s="19" customFormat="1" ht="12.75" customHeight="1" thickBot="1" x14ac:dyDescent="0.2">
      <c r="A1" s="188"/>
      <c r="B1" s="141"/>
      <c r="C1" s="141"/>
      <c r="D1" s="141"/>
      <c r="E1" s="141"/>
      <c r="F1" s="141"/>
      <c r="G1" s="141"/>
      <c r="H1" s="141"/>
      <c r="I1" s="141"/>
      <c r="J1" s="141"/>
      <c r="K1" s="141"/>
      <c r="L1" s="47"/>
      <c r="M1" s="47"/>
      <c r="N1" s="47"/>
      <c r="O1" s="47"/>
      <c r="P1" s="47"/>
      <c r="Q1" s="47"/>
      <c r="R1" s="47"/>
      <c r="S1" s="47"/>
      <c r="T1" s="47"/>
      <c r="U1" s="47"/>
      <c r="V1" s="47"/>
      <c r="W1" s="47"/>
      <c r="X1" s="47"/>
      <c r="Y1" s="47"/>
      <c r="Z1" s="47"/>
      <c r="AA1" s="626"/>
      <c r="AB1"/>
      <c r="AC1" s="141"/>
      <c r="AD1" s="141"/>
      <c r="AE1" s="141"/>
      <c r="AF1" s="141"/>
      <c r="AG1" s="141"/>
      <c r="AH1" s="141"/>
      <c r="AI1" s="141"/>
      <c r="AJ1" s="141"/>
      <c r="AK1" s="141"/>
      <c r="AL1" s="141"/>
      <c r="AM1" s="141"/>
      <c r="AN1" s="141"/>
      <c r="AO1" s="141"/>
      <c r="AP1" s="141"/>
      <c r="AW1" s="5"/>
      <c r="AX1" s="5"/>
      <c r="AY1" s="5"/>
      <c r="AZ1" s="5"/>
      <c r="BA1" s="5"/>
      <c r="BB1" s="5"/>
      <c r="BC1" s="5"/>
      <c r="BD1" s="5"/>
    </row>
    <row r="2" spans="1:56" ht="17" customHeight="1" x14ac:dyDescent="0.2">
      <c r="A2" s="6"/>
      <c r="B2" s="4"/>
      <c r="C2" s="1736" t="s">
        <v>438</v>
      </c>
      <c r="D2" s="1736"/>
      <c r="E2" s="1736"/>
      <c r="F2" s="1737"/>
      <c r="G2" s="682" t="s">
        <v>355</v>
      </c>
      <c r="H2" s="1734"/>
      <c r="I2" s="1735"/>
      <c r="J2" s="682" t="s">
        <v>356</v>
      </c>
      <c r="K2" s="683"/>
      <c r="L2" s="458"/>
      <c r="M2" s="458"/>
      <c r="N2" s="458"/>
      <c r="O2" s="186"/>
      <c r="P2" s="458"/>
      <c r="Q2" s="458"/>
      <c r="R2" s="458"/>
      <c r="S2" s="458"/>
      <c r="T2" s="627"/>
      <c r="U2" s="627"/>
      <c r="V2" s="627"/>
      <c r="W2" s="458"/>
      <c r="X2" s="458"/>
      <c r="Y2" s="458"/>
      <c r="Z2" s="458"/>
      <c r="AA2" s="628"/>
      <c r="AB2" s="120"/>
      <c r="AC2" s="5"/>
      <c r="AD2" s="5"/>
      <c r="AE2" s="5"/>
      <c r="AF2" s="5"/>
      <c r="AG2" s="5"/>
      <c r="AH2" s="5"/>
      <c r="AI2" s="5"/>
      <c r="AJ2" s="5"/>
      <c r="AK2" s="5"/>
      <c r="AL2" s="5"/>
      <c r="AM2" s="5"/>
      <c r="AN2" s="5"/>
      <c r="AO2" s="5"/>
      <c r="AP2" s="5"/>
      <c r="AX2" s="1720"/>
      <c r="AY2" s="1720"/>
      <c r="AZ2" s="1720"/>
      <c r="BA2" s="1720"/>
      <c r="BB2" s="320"/>
    </row>
    <row r="3" spans="1:56" ht="17" customHeight="1" x14ac:dyDescent="0.2">
      <c r="A3" s="156"/>
      <c r="B3" s="5"/>
      <c r="C3" s="1738"/>
      <c r="D3" s="1738"/>
      <c r="E3" s="1738"/>
      <c r="F3" s="1739"/>
      <c r="G3" s="684" t="s">
        <v>357</v>
      </c>
      <c r="H3" s="685"/>
      <c r="I3" s="685"/>
      <c r="J3" s="685"/>
      <c r="K3" s="686"/>
      <c r="L3" s="458"/>
      <c r="M3" s="458"/>
      <c r="N3" s="458"/>
      <c r="O3" s="186"/>
      <c r="P3" s="458"/>
      <c r="Q3" s="458"/>
      <c r="R3" s="458"/>
      <c r="S3" s="458"/>
      <c r="T3" s="627"/>
      <c r="U3" s="627"/>
      <c r="V3" s="627"/>
      <c r="W3" s="458"/>
      <c r="X3" s="458"/>
      <c r="Y3" s="458"/>
      <c r="Z3" s="458"/>
      <c r="AA3" s="628"/>
      <c r="AB3" s="120"/>
      <c r="AC3" s="5"/>
      <c r="AD3" s="5"/>
      <c r="AE3" s="5"/>
      <c r="AF3" s="5"/>
      <c r="AG3" s="5"/>
      <c r="AH3" s="5"/>
      <c r="AI3" s="5"/>
      <c r="AJ3" s="5"/>
      <c r="AK3" s="5"/>
      <c r="AL3" s="5"/>
      <c r="AM3" s="5"/>
      <c r="AN3" s="5"/>
      <c r="AO3" s="5"/>
      <c r="AP3" s="5"/>
      <c r="AX3" s="1720"/>
      <c r="AY3" s="1720"/>
      <c r="AZ3" s="1720"/>
      <c r="BA3" s="1720"/>
      <c r="BB3" s="320" t="s">
        <v>439</v>
      </c>
      <c r="BC3" s="321" t="s">
        <v>440</v>
      </c>
    </row>
    <row r="4" spans="1:56" ht="17" customHeight="1" x14ac:dyDescent="0.2">
      <c r="A4" s="156"/>
      <c r="B4" s="5"/>
      <c r="C4" s="1740" t="s">
        <v>361</v>
      </c>
      <c r="D4" s="1740"/>
      <c r="E4" s="1740"/>
      <c r="F4" s="1698"/>
      <c r="G4" s="684" t="s">
        <v>358</v>
      </c>
      <c r="H4" s="685"/>
      <c r="I4" s="1721"/>
      <c r="J4" s="1721"/>
      <c r="K4" s="1722"/>
      <c r="L4" s="458"/>
      <c r="M4" s="458"/>
      <c r="N4" s="458"/>
      <c r="O4" s="122"/>
      <c r="P4" s="458"/>
      <c r="Q4" s="458"/>
      <c r="R4" s="458"/>
      <c r="S4" s="458"/>
      <c r="T4" s="458"/>
      <c r="U4" s="458"/>
      <c r="V4" s="458"/>
      <c r="W4" s="458"/>
      <c r="X4" s="458"/>
      <c r="Y4" s="458"/>
      <c r="Z4" s="458"/>
      <c r="AA4" s="628"/>
      <c r="AB4" s="120"/>
      <c r="AC4" s="5"/>
      <c r="AD4" s="5"/>
      <c r="AE4" s="5"/>
      <c r="AF4" s="5"/>
      <c r="AG4" s="5"/>
      <c r="AH4" s="5"/>
      <c r="AI4" s="5"/>
      <c r="AJ4" s="5"/>
      <c r="AK4" s="5"/>
      <c r="AL4" s="5"/>
      <c r="AM4" s="5"/>
      <c r="AN4" s="5"/>
      <c r="AO4" s="1745" t="s">
        <v>441</v>
      </c>
      <c r="AP4" s="1745"/>
      <c r="AQ4" s="1745"/>
      <c r="AX4" s="1720"/>
      <c r="AY4" s="1720"/>
      <c r="AZ4" s="1720"/>
      <c r="BA4" s="1720"/>
      <c r="BB4" s="320" t="s">
        <v>442</v>
      </c>
    </row>
    <row r="5" spans="1:56" ht="17" customHeight="1" x14ac:dyDescent="0.35">
      <c r="A5" s="156"/>
      <c r="B5" s="189" t="s">
        <v>6</v>
      </c>
      <c r="C5" s="1741" t="s">
        <v>443</v>
      </c>
      <c r="D5" s="1741"/>
      <c r="E5" s="1741"/>
      <c r="F5" s="1742"/>
      <c r="G5" s="684" t="s">
        <v>8</v>
      </c>
      <c r="H5" s="685"/>
      <c r="I5" s="687"/>
      <c r="J5" s="665" t="s">
        <v>9</v>
      </c>
      <c r="K5" s="686"/>
      <c r="L5" s="458"/>
      <c r="M5" s="458"/>
      <c r="N5" s="458"/>
      <c r="O5" s="122"/>
      <c r="P5" s="458"/>
      <c r="Q5" s="458"/>
      <c r="R5" s="458"/>
      <c r="S5" s="458"/>
      <c r="T5" s="458"/>
      <c r="U5" s="458"/>
      <c r="V5" s="458"/>
      <c r="W5" s="458"/>
      <c r="X5" s="458"/>
      <c r="Y5" s="458"/>
      <c r="Z5" s="458"/>
      <c r="AA5" s="628"/>
      <c r="AB5" s="120"/>
      <c r="AC5" s="5"/>
      <c r="AD5" s="356" t="s">
        <v>362</v>
      </c>
      <c r="AE5" s="5"/>
      <c r="AF5" s="5"/>
      <c r="AG5" s="5"/>
      <c r="AH5" s="5"/>
      <c r="AI5" s="5"/>
      <c r="AJ5" s="5"/>
      <c r="AK5" s="5"/>
      <c r="AL5" s="5"/>
      <c r="AM5" s="5"/>
      <c r="AN5" s="5"/>
      <c r="AO5" s="1745"/>
      <c r="AP5" s="1745"/>
      <c r="AQ5" s="1745"/>
      <c r="AY5" s="1570" t="s">
        <v>444</v>
      </c>
      <c r="AZ5" s="66"/>
      <c r="BA5" s="66"/>
      <c r="BB5" s="320"/>
    </row>
    <row r="6" spans="1:56" ht="17" customHeight="1" thickBot="1" x14ac:dyDescent="0.4">
      <c r="A6" s="156"/>
      <c r="B6" s="1728"/>
      <c r="C6" s="1729"/>
      <c r="D6" s="1729"/>
      <c r="E6" s="40"/>
      <c r="F6" s="5"/>
      <c r="G6" s="684" t="s">
        <v>10</v>
      </c>
      <c r="H6" s="685"/>
      <c r="I6" s="685"/>
      <c r="J6" s="685"/>
      <c r="K6" s="686"/>
      <c r="L6" s="670"/>
      <c r="M6" s="670"/>
      <c r="N6" s="670"/>
      <c r="O6" s="670"/>
      <c r="P6" s="670"/>
      <c r="Q6" s="670"/>
      <c r="R6" s="670"/>
      <c r="S6" s="670"/>
      <c r="T6" s="670"/>
      <c r="U6" s="670"/>
      <c r="V6" s="670"/>
      <c r="W6" s="670"/>
      <c r="X6" s="670"/>
      <c r="Y6" s="670"/>
      <c r="Z6" s="670"/>
      <c r="AA6" s="670"/>
      <c r="AB6" s="123"/>
      <c r="AC6" s="5"/>
      <c r="AD6" s="5"/>
      <c r="AE6" s="5"/>
      <c r="AF6" s="5"/>
      <c r="AG6" s="5"/>
      <c r="AH6" s="5"/>
      <c r="AI6" s="41"/>
      <c r="AJ6" s="1744"/>
      <c r="AK6" s="1744"/>
      <c r="AL6" s="1744"/>
      <c r="AM6" s="1744"/>
      <c r="AN6" s="47"/>
      <c r="AO6" s="47"/>
      <c r="AP6" s="47"/>
      <c r="AR6" s="190" t="str">
        <f>G2</f>
        <v xml:space="preserve">Country: </v>
      </c>
      <c r="AS6" s="191">
        <f>H2</f>
        <v>0</v>
      </c>
      <c r="AY6" s="5" t="s">
        <v>445</v>
      </c>
      <c r="AZ6" s="66"/>
      <c r="BA6" s="66"/>
      <c r="BB6" s="320"/>
    </row>
    <row r="7" spans="1:56" ht="22" thickBot="1" x14ac:dyDescent="0.25">
      <c r="A7" s="158"/>
      <c r="B7" s="1743" t="s">
        <v>446</v>
      </c>
      <c r="C7" s="1743"/>
      <c r="D7" s="1743"/>
      <c r="E7" s="945" t="s">
        <v>447</v>
      </c>
      <c r="F7" s="192" t="s">
        <v>6</v>
      </c>
      <c r="G7" s="193" t="s">
        <v>6</v>
      </c>
      <c r="H7" s="194"/>
      <c r="I7" s="194"/>
      <c r="J7" s="195"/>
      <c r="K7" s="913"/>
      <c r="L7" s="917" t="s">
        <v>366</v>
      </c>
      <c r="M7" s="629" t="s">
        <v>366</v>
      </c>
      <c r="N7" s="629" t="s">
        <v>366</v>
      </c>
      <c r="O7" s="629" t="s">
        <v>366</v>
      </c>
      <c r="P7" s="629" t="s">
        <v>366</v>
      </c>
      <c r="Q7" s="629" t="s">
        <v>366</v>
      </c>
      <c r="R7" s="629" t="s">
        <v>366</v>
      </c>
      <c r="S7" s="642" t="s">
        <v>366</v>
      </c>
      <c r="T7" s="629" t="s">
        <v>367</v>
      </c>
      <c r="U7" s="629" t="s">
        <v>367</v>
      </c>
      <c r="V7" s="629" t="s">
        <v>367</v>
      </c>
      <c r="W7" s="629" t="s">
        <v>367</v>
      </c>
      <c r="X7" s="629" t="s">
        <v>367</v>
      </c>
      <c r="Y7" s="629" t="s">
        <v>367</v>
      </c>
      <c r="Z7" s="629" t="s">
        <v>367</v>
      </c>
      <c r="AA7" s="630" t="s">
        <v>367</v>
      </c>
      <c r="AB7" s="2"/>
      <c r="AC7" s="736"/>
      <c r="AD7" s="737" t="s">
        <v>443</v>
      </c>
      <c r="AE7" s="738"/>
      <c r="AF7" s="1746" t="s">
        <v>363</v>
      </c>
      <c r="AG7" s="1746"/>
      <c r="AH7" s="1746"/>
      <c r="AI7" s="1746"/>
      <c r="AJ7" s="1746"/>
      <c r="AK7" s="1746"/>
      <c r="AL7" s="1746"/>
      <c r="AM7" s="1747"/>
      <c r="AN7" s="46"/>
      <c r="AO7" s="48"/>
      <c r="AP7" s="153"/>
      <c r="AQ7" s="196"/>
      <c r="AR7" s="197"/>
      <c r="AS7" s="198"/>
      <c r="AT7" s="137"/>
      <c r="AU7" s="43"/>
      <c r="AZ7" s="66"/>
      <c r="BA7" s="66"/>
      <c r="BB7" s="320"/>
    </row>
    <row r="8" spans="1:56" s="124" customFormat="1" ht="13.5" customHeight="1" x14ac:dyDescent="0.2">
      <c r="A8" s="62" t="s">
        <v>22</v>
      </c>
      <c r="B8" s="456" t="s">
        <v>6</v>
      </c>
      <c r="C8" s="457" t="s">
        <v>448</v>
      </c>
      <c r="D8" s="1723" t="s">
        <v>449</v>
      </c>
      <c r="E8" s="1724"/>
      <c r="F8" s="1725"/>
      <c r="G8" s="1726"/>
      <c r="H8" s="1727" t="s">
        <v>450</v>
      </c>
      <c r="I8" s="1724"/>
      <c r="J8" s="1724"/>
      <c r="K8" s="1724"/>
      <c r="L8" s="1707" t="s">
        <v>451</v>
      </c>
      <c r="M8" s="1708"/>
      <c r="N8" s="1708"/>
      <c r="O8" s="1708"/>
      <c r="P8" s="1709" t="s">
        <v>452</v>
      </c>
      <c r="Q8" s="1710"/>
      <c r="R8" s="1710"/>
      <c r="S8" s="1711"/>
      <c r="T8" s="1709" t="s">
        <v>451</v>
      </c>
      <c r="U8" s="1710"/>
      <c r="V8" s="1710"/>
      <c r="W8" s="1710"/>
      <c r="X8" s="1709" t="s">
        <v>452</v>
      </c>
      <c r="Y8" s="1710"/>
      <c r="Z8" s="1710"/>
      <c r="AA8" s="1712"/>
      <c r="AB8" s="625"/>
      <c r="AC8" s="739" t="str">
        <f t="shared" ref="AC8:AC40" si="0">A8</f>
        <v>Product</v>
      </c>
      <c r="AD8" s="231"/>
      <c r="AE8" s="24"/>
      <c r="AF8" s="1724" t="str">
        <f>D8</f>
        <v>I M P O R T</v>
      </c>
      <c r="AG8" s="1724"/>
      <c r="AH8" s="1724"/>
      <c r="AI8" s="1726"/>
      <c r="AJ8" s="1725" t="str">
        <f>H8</f>
        <v>E X P O R T</v>
      </c>
      <c r="AK8" s="1725" t="s">
        <v>6</v>
      </c>
      <c r="AL8" s="1725" t="s">
        <v>6</v>
      </c>
      <c r="AM8" s="1748" t="s">
        <v>6</v>
      </c>
      <c r="AN8" s="154"/>
      <c r="AO8" s="50" t="str">
        <f t="shared" ref="AO8:AO40" si="1">A8</f>
        <v>Product</v>
      </c>
      <c r="AP8" s="154"/>
      <c r="AQ8" s="200" t="s">
        <v>6</v>
      </c>
      <c r="AR8" s="1730" t="s">
        <v>453</v>
      </c>
      <c r="AS8" s="1731"/>
      <c r="AT8" s="1732" t="s">
        <v>454</v>
      </c>
      <c r="AU8" s="1733"/>
      <c r="AW8" s="44"/>
      <c r="AX8" s="61" t="s">
        <v>22</v>
      </c>
      <c r="AY8" s="1515" t="s">
        <v>6</v>
      </c>
      <c r="AZ8" s="1571" t="s">
        <v>455</v>
      </c>
      <c r="BA8" s="1719" t="s">
        <v>449</v>
      </c>
      <c r="BB8" s="1713"/>
      <c r="BC8" s="1713" t="s">
        <v>450</v>
      </c>
      <c r="BD8" s="1714"/>
    </row>
    <row r="9" spans="1:56" ht="14.25" customHeight="1" x14ac:dyDescent="0.2">
      <c r="A9" s="62" t="s">
        <v>456</v>
      </c>
      <c r="B9" s="14" t="s">
        <v>22</v>
      </c>
      <c r="C9" s="201" t="s">
        <v>457</v>
      </c>
      <c r="D9" s="1717">
        <v>2022</v>
      </c>
      <c r="E9" s="1716"/>
      <c r="F9" s="1717">
        <f>D9+1</f>
        <v>2023</v>
      </c>
      <c r="G9" s="1716"/>
      <c r="H9" s="1715">
        <f>D9</f>
        <v>2022</v>
      </c>
      <c r="I9" s="1716"/>
      <c r="J9" s="1717">
        <f>F9</f>
        <v>2023</v>
      </c>
      <c r="K9" s="1715"/>
      <c r="L9" s="635">
        <f>D9</f>
        <v>2022</v>
      </c>
      <c r="M9" s="460"/>
      <c r="N9" s="459">
        <f>F9</f>
        <v>2023</v>
      </c>
      <c r="O9" s="1572"/>
      <c r="P9" s="459">
        <f>D9</f>
        <v>2022</v>
      </c>
      <c r="Q9" s="459"/>
      <c r="R9" s="635">
        <f>F9</f>
        <v>2023</v>
      </c>
      <c r="S9" s="638"/>
      <c r="T9" s="459">
        <f>D9</f>
        <v>2022</v>
      </c>
      <c r="U9" s="460"/>
      <c r="V9" s="459">
        <f>F9</f>
        <v>2023</v>
      </c>
      <c r="W9" s="1572"/>
      <c r="X9" s="459">
        <f>D9</f>
        <v>2022</v>
      </c>
      <c r="Y9" s="460"/>
      <c r="Z9" s="459">
        <f>F9</f>
        <v>2023</v>
      </c>
      <c r="AA9" s="460"/>
      <c r="AB9" s="458"/>
      <c r="AC9" s="740" t="str">
        <f t="shared" si="0"/>
        <v>code</v>
      </c>
      <c r="AD9" s="20"/>
      <c r="AE9" s="26"/>
      <c r="AF9" s="1715">
        <f>D9</f>
        <v>2022</v>
      </c>
      <c r="AG9" s="1716" t="s">
        <v>6</v>
      </c>
      <c r="AH9" s="1717">
        <f>F9</f>
        <v>2023</v>
      </c>
      <c r="AI9" s="1716" t="s">
        <v>6</v>
      </c>
      <c r="AJ9" s="1715">
        <f>H9</f>
        <v>2022</v>
      </c>
      <c r="AK9" s="1716" t="s">
        <v>6</v>
      </c>
      <c r="AL9" s="1717">
        <f>J9</f>
        <v>2023</v>
      </c>
      <c r="AM9" s="1718" t="s">
        <v>6</v>
      </c>
      <c r="AN9" s="25"/>
      <c r="AO9" s="51" t="str">
        <f t="shared" si="1"/>
        <v>code</v>
      </c>
      <c r="AP9" s="25"/>
      <c r="AQ9" s="200" t="s">
        <v>6</v>
      </c>
      <c r="AR9" s="656">
        <f>H9</f>
        <v>2022</v>
      </c>
      <c r="AS9" s="23">
        <f>F9</f>
        <v>2023</v>
      </c>
      <c r="AT9" s="657">
        <f>AR9</f>
        <v>2022</v>
      </c>
      <c r="AU9" s="23">
        <f>AS9</f>
        <v>2023</v>
      </c>
      <c r="AX9" s="62" t="s">
        <v>456</v>
      </c>
      <c r="AY9" s="14" t="s">
        <v>22</v>
      </c>
      <c r="AZ9" s="201" t="s">
        <v>458</v>
      </c>
      <c r="BA9" s="85">
        <f>D9</f>
        <v>2022</v>
      </c>
      <c r="BB9" s="85">
        <f>F9</f>
        <v>2023</v>
      </c>
      <c r="BC9" s="86">
        <f>D9</f>
        <v>2022</v>
      </c>
      <c r="BD9" s="87">
        <f>F9</f>
        <v>2023</v>
      </c>
    </row>
    <row r="10" spans="1:56" ht="14.25" customHeight="1" x14ac:dyDescent="0.15">
      <c r="A10" s="63" t="s">
        <v>6</v>
      </c>
      <c r="B10" s="202"/>
      <c r="C10" s="16" t="s">
        <v>6</v>
      </c>
      <c r="D10" s="30" t="s">
        <v>459</v>
      </c>
      <c r="E10" s="30" t="s">
        <v>460</v>
      </c>
      <c r="F10" s="30" t="s">
        <v>459</v>
      </c>
      <c r="G10" s="30" t="s">
        <v>460</v>
      </c>
      <c r="H10" s="30" t="s">
        <v>459</v>
      </c>
      <c r="I10" s="30" t="s">
        <v>460</v>
      </c>
      <c r="J10" s="30" t="s">
        <v>459</v>
      </c>
      <c r="K10" s="894" t="s">
        <v>460</v>
      </c>
      <c r="L10" s="127" t="s">
        <v>459</v>
      </c>
      <c r="M10" s="126" t="s">
        <v>460</v>
      </c>
      <c r="N10" s="125" t="s">
        <v>459</v>
      </c>
      <c r="O10" s="126" t="s">
        <v>460</v>
      </c>
      <c r="P10" s="125" t="s">
        <v>459</v>
      </c>
      <c r="Q10" s="125" t="s">
        <v>460</v>
      </c>
      <c r="R10" s="127" t="s">
        <v>459</v>
      </c>
      <c r="S10" s="639" t="s">
        <v>460</v>
      </c>
      <c r="T10" s="125" t="s">
        <v>459</v>
      </c>
      <c r="U10" s="126" t="s">
        <v>460</v>
      </c>
      <c r="V10" s="125" t="s">
        <v>459</v>
      </c>
      <c r="W10" s="125" t="s">
        <v>460</v>
      </c>
      <c r="X10" s="127" t="s">
        <v>459</v>
      </c>
      <c r="Y10" s="126" t="s">
        <v>460</v>
      </c>
      <c r="Z10" s="125" t="s">
        <v>459</v>
      </c>
      <c r="AA10" s="126" t="s">
        <v>460</v>
      </c>
      <c r="AB10" s="735"/>
      <c r="AC10" s="741" t="str">
        <f t="shared" si="0"/>
        <v xml:space="preserve"> </v>
      </c>
      <c r="AD10" s="203"/>
      <c r="AE10" s="204"/>
      <c r="AF10" s="30" t="str">
        <f>D10</f>
        <v xml:space="preserve"> Quantity</v>
      </c>
      <c r="AG10" s="22" t="str">
        <f>E10</f>
        <v>Value</v>
      </c>
      <c r="AH10" s="14" t="str">
        <f>F10</f>
        <v xml:space="preserve"> Quantity</v>
      </c>
      <c r="AI10" s="22" t="str">
        <f>G10</f>
        <v>Value</v>
      </c>
      <c r="AJ10" s="15" t="str">
        <f>H10</f>
        <v xml:space="preserve"> Quantity</v>
      </c>
      <c r="AK10" s="22" t="str">
        <f>I10</f>
        <v>Value</v>
      </c>
      <c r="AL10" s="14" t="str">
        <f>J10</f>
        <v xml:space="preserve"> Quantity</v>
      </c>
      <c r="AM10" s="23" t="str">
        <f>K10</f>
        <v>Value</v>
      </c>
      <c r="AN10" s="25"/>
      <c r="AO10" s="52" t="str">
        <f t="shared" si="1"/>
        <v xml:space="preserve"> </v>
      </c>
      <c r="AP10" s="719"/>
      <c r="AQ10" s="205" t="s">
        <v>6</v>
      </c>
      <c r="AR10" s="658"/>
      <c r="AS10" s="659"/>
      <c r="AT10" s="660"/>
      <c r="AU10" s="661"/>
      <c r="AX10" s="63" t="s">
        <v>6</v>
      </c>
      <c r="AY10" s="202"/>
      <c r="AZ10" s="16" t="s">
        <v>6</v>
      </c>
      <c r="BA10" s="30"/>
      <c r="BB10" s="30"/>
      <c r="BC10" s="30"/>
      <c r="BD10" s="64"/>
    </row>
    <row r="11" spans="1:56" s="3" customFormat="1" ht="15" customHeight="1" x14ac:dyDescent="0.15">
      <c r="A11" s="163">
        <v>1</v>
      </c>
      <c r="B11" s="206" t="s">
        <v>40</v>
      </c>
      <c r="C11" s="207" t="s">
        <v>461</v>
      </c>
      <c r="D11" s="362"/>
      <c r="E11" s="362"/>
      <c r="F11" s="362"/>
      <c r="G11" s="362"/>
      <c r="H11" s="362"/>
      <c r="I11" s="362"/>
      <c r="J11" s="362"/>
      <c r="K11" s="914"/>
      <c r="L11" s="636"/>
      <c r="M11" s="632"/>
      <c r="N11" s="631"/>
      <c r="O11" s="632"/>
      <c r="P11" s="631"/>
      <c r="Q11" s="631"/>
      <c r="R11" s="636"/>
      <c r="S11" s="640"/>
      <c r="T11" s="631"/>
      <c r="U11" s="632"/>
      <c r="V11" s="631"/>
      <c r="W11" s="632"/>
      <c r="X11" s="631"/>
      <c r="Y11" s="632"/>
      <c r="Z11" s="631"/>
      <c r="AA11" s="632"/>
      <c r="AB11" s="714"/>
      <c r="AC11" s="742">
        <f t="shared" si="0"/>
        <v>1</v>
      </c>
      <c r="AD11" s="643" t="str">
        <f t="shared" ref="AD11:AD47" si="2">B11</f>
        <v>ROUNDWOOD (WOOD IN THE ROUGH)</v>
      </c>
      <c r="AE11" s="651" t="s">
        <v>378</v>
      </c>
      <c r="AF11" s="946">
        <f>D11-(D12+D15)</f>
        <v>0</v>
      </c>
      <c r="AG11" s="946">
        <f t="shared" ref="AG11:AM11" si="3">E11-(E12+E15)</f>
        <v>0</v>
      </c>
      <c r="AH11" s="946">
        <f t="shared" si="3"/>
        <v>0</v>
      </c>
      <c r="AI11" s="946">
        <f t="shared" si="3"/>
        <v>0</v>
      </c>
      <c r="AJ11" s="946">
        <f t="shared" si="3"/>
        <v>0</v>
      </c>
      <c r="AK11" s="946">
        <f t="shared" si="3"/>
        <v>0</v>
      </c>
      <c r="AL11" s="946">
        <f t="shared" si="3"/>
        <v>0</v>
      </c>
      <c r="AM11" s="947">
        <f t="shared" si="3"/>
        <v>0</v>
      </c>
      <c r="AN11" s="208"/>
      <c r="AO11" s="209">
        <f t="shared" si="1"/>
        <v>1</v>
      </c>
      <c r="AP11" s="643" t="str">
        <f t="shared" ref="AP11:AP20" si="4">B11</f>
        <v>ROUNDWOOD (WOOD IN THE ROUGH)</v>
      </c>
      <c r="AQ11" s="644" t="s">
        <v>378</v>
      </c>
      <c r="AR11" s="210">
        <f>'JQ1 Production'!D13+'JQ2 Trade'!D11-'JQ2 Trade'!H11</f>
        <v>0</v>
      </c>
      <c r="AS11" s="210">
        <f>'JQ1 Production'!E13+'JQ2 Trade'!E11-'JQ2 Trade'!I11</f>
        <v>0</v>
      </c>
      <c r="AT11" s="136"/>
      <c r="AU11" s="77"/>
      <c r="AW11" s="42"/>
      <c r="AX11" s="209">
        <v>1</v>
      </c>
      <c r="AY11" s="206" t="s">
        <v>40</v>
      </c>
      <c r="AZ11" s="214" t="s">
        <v>462</v>
      </c>
      <c r="BA11" s="71" t="str">
        <f>IF(ISTEXT(#REF!),IF(#REF!=0,"INTRA-EU","CHECK")," ")</f>
        <v xml:space="preserve"> </v>
      </c>
      <c r="BB11" s="71" t="str">
        <f>IF(ISTEXT(#REF!),IF(#REF!=0,"INTRA-EU","CHECK")," ")</f>
        <v xml:space="preserve"> </v>
      </c>
      <c r="BC11" s="71" t="str">
        <f>IF(ISTEXT(#REF!),IF(#REF!=0,"INTRA-EU","CHECK")," ")</f>
        <v xml:space="preserve"> </v>
      </c>
      <c r="BD11" s="72" t="str">
        <f>IF(ISTEXT(#REF!),IF(#REF!=0,"INTRA-EU","CHECK")," ")</f>
        <v xml:space="preserve"> </v>
      </c>
    </row>
    <row r="12" spans="1:56" s="3" customFormat="1" ht="15" customHeight="1" thickBot="1" x14ac:dyDescent="0.2">
      <c r="A12" s="178">
        <v>1.1000000000000001</v>
      </c>
      <c r="B12" s="918" t="s">
        <v>381</v>
      </c>
      <c r="C12" s="211" t="s">
        <v>461</v>
      </c>
      <c r="D12" s="368"/>
      <c r="E12" s="368"/>
      <c r="F12" s="368"/>
      <c r="G12" s="368"/>
      <c r="H12" s="919"/>
      <c r="I12" s="368"/>
      <c r="J12" s="368"/>
      <c r="K12" s="369"/>
      <c r="L12" s="637"/>
      <c r="M12" s="634"/>
      <c r="N12" s="633"/>
      <c r="O12" s="634"/>
      <c r="P12" s="633"/>
      <c r="Q12" s="633"/>
      <c r="R12" s="637"/>
      <c r="S12" s="641"/>
      <c r="T12" s="633"/>
      <c r="U12" s="634"/>
      <c r="V12" s="633"/>
      <c r="W12" s="634"/>
      <c r="X12" s="633"/>
      <c r="Y12" s="634"/>
      <c r="Z12" s="633"/>
      <c r="AA12" s="634"/>
      <c r="AB12" s="227"/>
      <c r="AC12" s="243">
        <f t="shared" si="0"/>
        <v>1.1000000000000001</v>
      </c>
      <c r="AD12" s="613" t="str">
        <f t="shared" si="2"/>
        <v>WOOD FUEL (INCLUDING WOOD FOR CHARCOAL)</v>
      </c>
      <c r="AE12" s="611" t="s">
        <v>378</v>
      </c>
      <c r="AF12" s="347">
        <f>D12-(D13+D14)</f>
        <v>0</v>
      </c>
      <c r="AG12" s="347">
        <f t="shared" ref="AG12:AM12" si="5">E12-(E13+E14)</f>
        <v>0</v>
      </c>
      <c r="AH12" s="347">
        <f t="shared" si="5"/>
        <v>0</v>
      </c>
      <c r="AI12" s="347">
        <f t="shared" si="5"/>
        <v>0</v>
      </c>
      <c r="AJ12" s="347">
        <f t="shared" si="5"/>
        <v>0</v>
      </c>
      <c r="AK12" s="347">
        <f t="shared" si="5"/>
        <v>0</v>
      </c>
      <c r="AL12" s="347">
        <f t="shared" si="5"/>
        <v>0</v>
      </c>
      <c r="AM12" s="743">
        <f t="shared" si="5"/>
        <v>0</v>
      </c>
      <c r="AN12" s="42"/>
      <c r="AO12" s="53">
        <f t="shared" si="1"/>
        <v>1.1000000000000001</v>
      </c>
      <c r="AP12" s="613" t="str">
        <f t="shared" si="4"/>
        <v>WOOD FUEL (INCLUDING WOOD FOR CHARCOAL)</v>
      </c>
      <c r="AQ12" s="611" t="s">
        <v>378</v>
      </c>
      <c r="AR12" s="212">
        <f>'JQ1 Production'!D14+'JQ2 Trade'!D12-'JQ2 Trade'!H12</f>
        <v>0</v>
      </c>
      <c r="AS12" s="213">
        <f>'JQ1 Production'!E14+'JQ2 Trade'!E12-'JQ2 Trade'!I12</f>
        <v>0</v>
      </c>
      <c r="AT12" s="135"/>
      <c r="AU12" s="67"/>
      <c r="AW12" s="42"/>
      <c r="AX12" s="53">
        <v>1.1000000000000001</v>
      </c>
      <c r="AY12" s="9" t="s">
        <v>381</v>
      </c>
      <c r="AZ12" s="214" t="s">
        <v>462</v>
      </c>
      <c r="BA12" s="68" t="str">
        <f>IF(ISTEXT(#REF!),IF(#REF!=0,"INTRA-EU","CHECK")," ")</f>
        <v xml:space="preserve"> </v>
      </c>
      <c r="BB12" s="68" t="str">
        <f>IF(ISTEXT(#REF!),IF(#REF!=0,"INTRA-EU","CHECK")," ")</f>
        <v xml:space="preserve"> </v>
      </c>
      <c r="BC12" s="69" t="str">
        <f>IF(ISTEXT(#REF!),IF(#REF!=0,"INTRA-EU","CHECK")," ")</f>
        <v xml:space="preserve"> </v>
      </c>
      <c r="BD12" s="70" t="str">
        <f>IF(ISTEXT(#REF!),IF(#REF!=0,"INTRA-EU","CHECK")," ")</f>
        <v xml:space="preserve"> </v>
      </c>
    </row>
    <row r="13" spans="1:56" s="3" customFormat="1" ht="15" customHeight="1" x14ac:dyDescent="0.15">
      <c r="A13" s="178" t="s">
        <v>43</v>
      </c>
      <c r="B13" s="7" t="s">
        <v>44</v>
      </c>
      <c r="C13" s="214" t="s">
        <v>461</v>
      </c>
      <c r="D13" s="368"/>
      <c r="E13" s="368"/>
      <c r="F13" s="368"/>
      <c r="G13" s="369"/>
      <c r="H13" s="368"/>
      <c r="I13" s="368"/>
      <c r="J13" s="368"/>
      <c r="K13" s="369"/>
      <c r="L13" s="637"/>
      <c r="M13" s="634"/>
      <c r="N13" s="633"/>
      <c r="O13" s="634"/>
      <c r="P13" s="633"/>
      <c r="Q13" s="633"/>
      <c r="R13" s="637"/>
      <c r="S13" s="641"/>
      <c r="T13" s="633"/>
      <c r="U13" s="634"/>
      <c r="V13" s="633"/>
      <c r="W13" s="634"/>
      <c r="X13" s="633"/>
      <c r="Y13" s="634"/>
      <c r="Z13" s="633"/>
      <c r="AA13" s="634"/>
      <c r="AB13" s="227"/>
      <c r="AC13" s="243" t="str">
        <f t="shared" si="0"/>
        <v>1.1.C</v>
      </c>
      <c r="AD13" s="614" t="str">
        <f t="shared" si="2"/>
        <v>Coniferous</v>
      </c>
      <c r="AE13" s="645" t="s">
        <v>378</v>
      </c>
      <c r="AF13" s="245"/>
      <c r="AG13" s="245"/>
      <c r="AH13" s="245"/>
      <c r="AI13" s="245"/>
      <c r="AJ13" s="245"/>
      <c r="AK13" s="245"/>
      <c r="AL13" s="245"/>
      <c r="AM13" s="744"/>
      <c r="AN13" s="42"/>
      <c r="AO13" s="53" t="str">
        <f t="shared" si="1"/>
        <v>1.1.C</v>
      </c>
      <c r="AP13" s="614" t="str">
        <f t="shared" si="4"/>
        <v>Coniferous</v>
      </c>
      <c r="AQ13" s="645" t="s">
        <v>378</v>
      </c>
      <c r="AR13" s="212">
        <f>'JQ1 Production'!D15+'JQ2 Trade'!D13-'JQ2 Trade'!H13</f>
        <v>0</v>
      </c>
      <c r="AS13" s="213">
        <f>'JQ1 Production'!E15+'JQ2 Trade'!E13-'JQ2 Trade'!I13</f>
        <v>0</v>
      </c>
      <c r="AT13" s="135"/>
      <c r="AU13" s="67"/>
      <c r="AW13" s="42"/>
      <c r="AX13" s="53" t="s">
        <v>43</v>
      </c>
      <c r="AY13" s="7" t="s">
        <v>44</v>
      </c>
      <c r="AZ13" s="214" t="s">
        <v>462</v>
      </c>
      <c r="BA13" s="71" t="str">
        <f>IF(ISTEXT(#REF!),IF(#REF!=0,"INTRA-EU","CHECK"),"")</f>
        <v/>
      </c>
      <c r="BB13" s="71" t="str">
        <f>IF(ISTEXT(#REF!),IF(#REF!=0,"INTRA-EU","CHECK")," ")</f>
        <v xml:space="preserve"> </v>
      </c>
      <c r="BC13" s="73" t="str">
        <f>IF(ISTEXT(#REF!),IF(#REF!=0,"INTRA-EU","CHECK")," ")</f>
        <v xml:space="preserve"> </v>
      </c>
      <c r="BD13" s="74" t="str">
        <f>IF(ISTEXT(#REF!),IF(#REF!=0,"INTRA-EU","CHECK")," ")</f>
        <v xml:space="preserve"> </v>
      </c>
    </row>
    <row r="14" spans="1:56" s="3" customFormat="1" ht="15" customHeight="1" x14ac:dyDescent="0.15">
      <c r="A14" s="178" t="s">
        <v>50</v>
      </c>
      <c r="B14" s="10" t="s">
        <v>51</v>
      </c>
      <c r="C14" s="211" t="s">
        <v>461</v>
      </c>
      <c r="D14" s="368"/>
      <c r="E14" s="368"/>
      <c r="F14" s="368"/>
      <c r="G14" s="369"/>
      <c r="H14" s="368"/>
      <c r="I14" s="368"/>
      <c r="J14" s="368"/>
      <c r="K14" s="369"/>
      <c r="L14" s="637"/>
      <c r="M14" s="634"/>
      <c r="N14" s="633"/>
      <c r="O14" s="634"/>
      <c r="P14" s="633"/>
      <c r="Q14" s="633"/>
      <c r="R14" s="637"/>
      <c r="S14" s="641"/>
      <c r="T14" s="633"/>
      <c r="U14" s="634"/>
      <c r="V14" s="633"/>
      <c r="W14" s="634"/>
      <c r="X14" s="633"/>
      <c r="Y14" s="634"/>
      <c r="Z14" s="633"/>
      <c r="AA14" s="634"/>
      <c r="AB14" s="227"/>
      <c r="AC14" s="243" t="str">
        <f t="shared" si="0"/>
        <v>1.1.NC</v>
      </c>
      <c r="AD14" s="614" t="str">
        <f t="shared" si="2"/>
        <v>Non-Coniferous</v>
      </c>
      <c r="AE14" s="645" t="s">
        <v>378</v>
      </c>
      <c r="AF14" s="245"/>
      <c r="AG14" s="245"/>
      <c r="AH14" s="245"/>
      <c r="AI14" s="245"/>
      <c r="AJ14" s="245"/>
      <c r="AK14" s="245"/>
      <c r="AL14" s="245"/>
      <c r="AM14" s="744"/>
      <c r="AN14" s="42"/>
      <c r="AO14" s="53" t="str">
        <f t="shared" si="1"/>
        <v>1.1.NC</v>
      </c>
      <c r="AP14" s="614" t="str">
        <f t="shared" si="4"/>
        <v>Non-Coniferous</v>
      </c>
      <c r="AQ14" s="645" t="s">
        <v>378</v>
      </c>
      <c r="AR14" s="212">
        <f>'JQ1 Production'!D16+'JQ2 Trade'!D14-'JQ2 Trade'!H14</f>
        <v>0</v>
      </c>
      <c r="AS14" s="213">
        <f>'JQ1 Production'!E16+'JQ2 Trade'!E14-'JQ2 Trade'!I14</f>
        <v>0</v>
      </c>
      <c r="AT14" s="135"/>
      <c r="AU14" s="67"/>
      <c r="AW14" s="42"/>
      <c r="AX14" s="53" t="s">
        <v>50</v>
      </c>
      <c r="AY14" s="7" t="s">
        <v>51</v>
      </c>
      <c r="AZ14" s="214" t="s">
        <v>462</v>
      </c>
      <c r="BA14" s="75" t="str">
        <f>IF(ISTEXT(#REF!),IF(#REF!=0,"INTRA-EU","CHECK")," ")</f>
        <v xml:space="preserve"> </v>
      </c>
      <c r="BB14" s="75" t="str">
        <f>IF(ISTEXT(#REF!),IF(#REF!=0,"INTRA-EU","CHECK")," ")</f>
        <v xml:space="preserve"> </v>
      </c>
      <c r="BC14" s="75" t="str">
        <f>IF(ISTEXT(#REF!),IF(#REF!=0,"INTRA-EU","CHECK")," ")</f>
        <v xml:space="preserve"> </v>
      </c>
      <c r="BD14" s="76" t="str">
        <f>IF(ISTEXT(#REF!),IF(#REF!=0,"INTRA-EU","CHECK")," ")</f>
        <v xml:space="preserve"> </v>
      </c>
    </row>
    <row r="15" spans="1:56" s="3" customFormat="1" ht="15" customHeight="1" x14ac:dyDescent="0.15">
      <c r="A15" s="178">
        <v>1.2</v>
      </c>
      <c r="B15" s="9" t="s">
        <v>55</v>
      </c>
      <c r="C15" s="215" t="s">
        <v>461</v>
      </c>
      <c r="D15" s="373"/>
      <c r="E15" s="373"/>
      <c r="F15" s="373"/>
      <c r="G15" s="373"/>
      <c r="H15" s="905"/>
      <c r="I15" s="906"/>
      <c r="J15" s="906"/>
      <c r="K15" s="915"/>
      <c r="L15" s="637"/>
      <c r="M15" s="634"/>
      <c r="N15" s="633"/>
      <c r="O15" s="634"/>
      <c r="P15" s="633"/>
      <c r="Q15" s="633"/>
      <c r="R15" s="637"/>
      <c r="S15" s="641"/>
      <c r="T15" s="633"/>
      <c r="U15" s="634"/>
      <c r="V15" s="633"/>
      <c r="W15" s="634"/>
      <c r="X15" s="633"/>
      <c r="Y15" s="634"/>
      <c r="Z15" s="633"/>
      <c r="AA15" s="634"/>
      <c r="AB15" s="227"/>
      <c r="AC15" s="243">
        <f t="shared" si="0"/>
        <v>1.2</v>
      </c>
      <c r="AD15" s="613" t="str">
        <f t="shared" si="2"/>
        <v>INDUSTRIAL ROUNDWOOD</v>
      </c>
      <c r="AE15" s="646" t="s">
        <v>378</v>
      </c>
      <c r="AF15" s="349">
        <f>D15-(D16+D17)</f>
        <v>0</v>
      </c>
      <c r="AG15" s="349">
        <f t="shared" ref="AG15:AM15" si="6">E15-(E16+E17)</f>
        <v>0</v>
      </c>
      <c r="AH15" s="349">
        <f t="shared" si="6"/>
        <v>0</v>
      </c>
      <c r="AI15" s="349">
        <f t="shared" si="6"/>
        <v>0</v>
      </c>
      <c r="AJ15" s="349">
        <f t="shared" si="6"/>
        <v>0</v>
      </c>
      <c r="AK15" s="349">
        <f t="shared" si="6"/>
        <v>0</v>
      </c>
      <c r="AL15" s="349">
        <f t="shared" si="6"/>
        <v>0</v>
      </c>
      <c r="AM15" s="745">
        <f t="shared" si="6"/>
        <v>0</v>
      </c>
      <c r="AN15" s="208"/>
      <c r="AO15" s="53">
        <f t="shared" si="1"/>
        <v>1.2</v>
      </c>
      <c r="AP15" s="613" t="str">
        <f t="shared" si="4"/>
        <v>INDUSTRIAL ROUNDWOOD</v>
      </c>
      <c r="AQ15" s="646" t="s">
        <v>378</v>
      </c>
      <c r="AR15" s="212">
        <f>'JQ1 Production'!D17+'JQ2 Trade'!D15-'JQ2 Trade'!H15</f>
        <v>0</v>
      </c>
      <c r="AS15" s="213">
        <f>'JQ1 Production'!E17+'JQ2 Trade'!E15-'JQ2 Trade'!I15</f>
        <v>0</v>
      </c>
      <c r="AT15" s="135"/>
      <c r="AU15" s="67"/>
      <c r="AW15" s="42"/>
      <c r="AX15" s="53">
        <v>1.2</v>
      </c>
      <c r="AY15" s="9" t="s">
        <v>55</v>
      </c>
      <c r="AZ15" s="214" t="s">
        <v>462</v>
      </c>
      <c r="BA15" s="75" t="str">
        <f>IF(ISTEXT(#REF!),IF(#REF!=0,"INTRA-EU","CHECK")," ")</f>
        <v xml:space="preserve"> </v>
      </c>
      <c r="BB15" s="75" t="str">
        <f>IF(ISTEXT(#REF!),IF(#REF!=0,"INTRA-EU","CHECK")," ")</f>
        <v xml:space="preserve"> </v>
      </c>
      <c r="BC15" s="75" t="str">
        <f>IF(ISTEXT(#REF!),IF(#REF!=0,"INTRA-EU","CHECK")," ")</f>
        <v xml:space="preserve"> </v>
      </c>
      <c r="BD15" s="76" t="str">
        <f>IF(ISTEXT(#REF!),IF(#REF!=0,"INTRA-EU","CHECK")," ")</f>
        <v xml:space="preserve"> </v>
      </c>
    </row>
    <row r="16" spans="1:56" s="3" customFormat="1" ht="15" customHeight="1" x14ac:dyDescent="0.15">
      <c r="A16" s="178" t="s">
        <v>56</v>
      </c>
      <c r="B16" s="7" t="s">
        <v>44</v>
      </c>
      <c r="C16" s="214" t="s">
        <v>461</v>
      </c>
      <c r="D16" s="368"/>
      <c r="E16" s="368"/>
      <c r="F16" s="368"/>
      <c r="G16" s="369"/>
      <c r="H16" s="368"/>
      <c r="I16" s="368"/>
      <c r="J16" s="368"/>
      <c r="K16" s="369"/>
      <c r="L16" s="637"/>
      <c r="M16" s="634"/>
      <c r="N16" s="633"/>
      <c r="O16" s="634"/>
      <c r="P16" s="633"/>
      <c r="Q16" s="633"/>
      <c r="R16" s="637"/>
      <c r="S16" s="641"/>
      <c r="T16" s="633"/>
      <c r="U16" s="634"/>
      <c r="V16" s="633"/>
      <c r="W16" s="634"/>
      <c r="X16" s="633"/>
      <c r="Y16" s="634"/>
      <c r="Z16" s="633"/>
      <c r="AA16" s="634"/>
      <c r="AB16" s="227"/>
      <c r="AC16" s="243" t="str">
        <f t="shared" si="0"/>
        <v>1.2.C</v>
      </c>
      <c r="AD16" s="614" t="str">
        <f t="shared" si="2"/>
        <v>Coniferous</v>
      </c>
      <c r="AE16" s="645" t="s">
        <v>378</v>
      </c>
      <c r="AF16" s="245"/>
      <c r="AG16" s="245"/>
      <c r="AH16" s="245"/>
      <c r="AI16" s="245"/>
      <c r="AJ16" s="245"/>
      <c r="AK16" s="245"/>
      <c r="AL16" s="245"/>
      <c r="AM16" s="744"/>
      <c r="AN16" s="42"/>
      <c r="AO16" s="53" t="str">
        <f t="shared" si="1"/>
        <v>1.2.C</v>
      </c>
      <c r="AP16" s="614" t="str">
        <f t="shared" si="4"/>
        <v>Coniferous</v>
      </c>
      <c r="AQ16" s="645" t="s">
        <v>378</v>
      </c>
      <c r="AR16" s="212">
        <f>'JQ1 Production'!D18+'JQ2 Trade'!D16-'JQ2 Trade'!H16</f>
        <v>0</v>
      </c>
      <c r="AS16" s="213">
        <f>'JQ1 Production'!E18+'JQ2 Trade'!E16-'JQ2 Trade'!I16</f>
        <v>0</v>
      </c>
      <c r="AT16" s="135"/>
      <c r="AU16" s="67"/>
      <c r="AW16" s="42"/>
      <c r="AX16" s="53" t="s">
        <v>56</v>
      </c>
      <c r="AY16" s="7" t="s">
        <v>44</v>
      </c>
      <c r="AZ16" s="214" t="s">
        <v>462</v>
      </c>
      <c r="BA16" s="75" t="str">
        <f>IF(ISTEXT(#REF!),IF(#REF!=0,"INTRA-EU","CHECK")," ")</f>
        <v xml:space="preserve"> </v>
      </c>
      <c r="BB16" s="75" t="str">
        <f>IF(ISTEXT(#REF!),IF(#REF!=0,"INTRA-EU","CHECK")," ")</f>
        <v xml:space="preserve"> </v>
      </c>
      <c r="BC16" s="75" t="str">
        <f>IF(ISTEXT(#REF!),IF(#REF!=0,"INTRA-EU","CHECK")," ")</f>
        <v xml:space="preserve"> </v>
      </c>
      <c r="BD16" s="76" t="str">
        <f>IF(ISTEXT(#REF!),IF(#REF!=0,"INTRA-EU","CHECK")," ")</f>
        <v xml:space="preserve"> </v>
      </c>
    </row>
    <row r="17" spans="1:56" s="3" customFormat="1" ht="15" customHeight="1" x14ac:dyDescent="0.15">
      <c r="A17" s="178" t="s">
        <v>65</v>
      </c>
      <c r="B17" s="7" t="s">
        <v>51</v>
      </c>
      <c r="C17" s="214" t="s">
        <v>461</v>
      </c>
      <c r="D17" s="368"/>
      <c r="E17" s="368"/>
      <c r="F17" s="368"/>
      <c r="G17" s="369"/>
      <c r="H17" s="368"/>
      <c r="I17" s="368"/>
      <c r="J17" s="368"/>
      <c r="K17" s="369"/>
      <c r="L17" s="637"/>
      <c r="M17" s="634"/>
      <c r="N17" s="633"/>
      <c r="O17" s="634"/>
      <c r="P17" s="633"/>
      <c r="Q17" s="633"/>
      <c r="R17" s="637"/>
      <c r="S17" s="641"/>
      <c r="T17" s="633"/>
      <c r="U17" s="634"/>
      <c r="V17" s="633"/>
      <c r="W17" s="634"/>
      <c r="X17" s="633"/>
      <c r="Y17" s="634"/>
      <c r="Z17" s="633"/>
      <c r="AA17" s="634"/>
      <c r="AB17" s="227"/>
      <c r="AC17" s="243" t="str">
        <f t="shared" si="0"/>
        <v>1.2.NC</v>
      </c>
      <c r="AD17" s="614" t="str">
        <f t="shared" si="2"/>
        <v>Non-Coniferous</v>
      </c>
      <c r="AE17" s="645" t="s">
        <v>378</v>
      </c>
      <c r="AF17" s="245"/>
      <c r="AG17" s="245"/>
      <c r="AH17" s="245"/>
      <c r="AI17" s="245"/>
      <c r="AJ17" s="245"/>
      <c r="AK17" s="245"/>
      <c r="AL17" s="245"/>
      <c r="AM17" s="744"/>
      <c r="AN17" s="42"/>
      <c r="AO17" s="53" t="str">
        <f t="shared" si="1"/>
        <v>1.2.NC</v>
      </c>
      <c r="AP17" s="614" t="str">
        <f t="shared" si="4"/>
        <v>Non-Coniferous</v>
      </c>
      <c r="AQ17" s="645" t="s">
        <v>378</v>
      </c>
      <c r="AR17" s="212">
        <f>'JQ1 Production'!D19+'JQ2 Trade'!D17-'JQ2 Trade'!H17</f>
        <v>0</v>
      </c>
      <c r="AS17" s="213">
        <f>'JQ1 Production'!E19+'JQ2 Trade'!E17-'JQ2 Trade'!I17</f>
        <v>0</v>
      </c>
      <c r="AT17" s="135"/>
      <c r="AU17" s="67"/>
      <c r="AW17" s="42"/>
      <c r="AX17" s="53" t="s">
        <v>65</v>
      </c>
      <c r="AY17" s="7" t="s">
        <v>51</v>
      </c>
      <c r="AZ17" s="16" t="s">
        <v>463</v>
      </c>
      <c r="BA17" s="75" t="str">
        <f>IF(ISTEXT(#REF!),IF(#REF!=0,"INTRA-EU","CHECK")," ")</f>
        <v xml:space="preserve"> </v>
      </c>
      <c r="BB17" s="75" t="str">
        <f>IF(ISTEXT(#REF!),IF(#REF!=0,"INTRA-EU","CHECK")," ")</f>
        <v xml:space="preserve"> </v>
      </c>
      <c r="BC17" s="75" t="str">
        <f>IF(ISTEXT(#REF!),IF(#REF!=0,"INTRA-EU","CHECK")," ")</f>
        <v xml:space="preserve"> </v>
      </c>
      <c r="BD17" s="76" t="str">
        <f>IF(ISTEXT(#REF!),IF(#REF!=0,"INTRA-EU","CHECK")," ")</f>
        <v xml:space="preserve"> </v>
      </c>
    </row>
    <row r="18" spans="1:56" s="3" customFormat="1" ht="15" customHeight="1" x14ac:dyDescent="0.15">
      <c r="A18" s="179" t="s">
        <v>66</v>
      </c>
      <c r="B18" s="18" t="s">
        <v>464</v>
      </c>
      <c r="C18" s="211" t="s">
        <v>461</v>
      </c>
      <c r="D18" s="368"/>
      <c r="E18" s="368"/>
      <c r="F18" s="368"/>
      <c r="G18" s="369"/>
      <c r="H18" s="368"/>
      <c r="I18" s="368"/>
      <c r="J18" s="368"/>
      <c r="K18" s="369"/>
      <c r="L18" s="637"/>
      <c r="M18" s="634"/>
      <c r="N18" s="633"/>
      <c r="O18" s="634"/>
      <c r="P18" s="633"/>
      <c r="Q18" s="633"/>
      <c r="R18" s="637"/>
      <c r="S18" s="641"/>
      <c r="T18" s="633"/>
      <c r="U18" s="634"/>
      <c r="V18" s="633"/>
      <c r="W18" s="634"/>
      <c r="X18" s="633"/>
      <c r="Y18" s="634"/>
      <c r="Z18" s="633"/>
      <c r="AA18" s="634"/>
      <c r="AB18" s="227"/>
      <c r="AC18" s="243" t="str">
        <f t="shared" si="0"/>
        <v>1.2.NC.T</v>
      </c>
      <c r="AD18" s="615" t="s">
        <v>465</v>
      </c>
      <c r="AE18" s="611" t="s">
        <v>378</v>
      </c>
      <c r="AF18" s="248"/>
      <c r="AG18" s="248"/>
      <c r="AH18" s="248"/>
      <c r="AI18" s="248"/>
      <c r="AJ18" s="248"/>
      <c r="AK18" s="248"/>
      <c r="AL18" s="248"/>
      <c r="AM18" s="746"/>
      <c r="AN18" s="42"/>
      <c r="AO18" s="54" t="str">
        <f t="shared" si="1"/>
        <v>1.2.NC.T</v>
      </c>
      <c r="AP18" s="615" t="s">
        <v>465</v>
      </c>
      <c r="AQ18" s="611" t="s">
        <v>378</v>
      </c>
      <c r="AR18" s="212">
        <f>'JQ1 Production'!D20+'JQ2 Trade'!D18-'JQ2 Trade'!H18</f>
        <v>0</v>
      </c>
      <c r="AS18" s="213">
        <f>'JQ1 Production'!E20+'JQ2 Trade'!E18-'JQ2 Trade'!I18</f>
        <v>0</v>
      </c>
      <c r="AT18" s="135"/>
      <c r="AU18" s="67"/>
      <c r="AW18" s="42"/>
      <c r="AX18" s="54" t="s">
        <v>66</v>
      </c>
      <c r="AY18" s="8" t="s">
        <v>388</v>
      </c>
      <c r="AZ18" s="139" t="s">
        <v>466</v>
      </c>
      <c r="BA18" s="75" t="str">
        <f>IF(ISTEXT(#REF!),IF(#REF!=0,"INTRA-EU","CHECK")," ")</f>
        <v xml:space="preserve"> </v>
      </c>
      <c r="BB18" s="75" t="str">
        <f>IF(ISTEXT(#REF!),IF(#REF!=0,"INTRA-EU","CHECK")," ")</f>
        <v xml:space="preserve"> </v>
      </c>
      <c r="BC18" s="75" t="str">
        <f>IF(ISTEXT(#REF!),IF(#REF!=0,"INTRA-EU","CHECK")," ")</f>
        <v xml:space="preserve"> </v>
      </c>
      <c r="BD18" s="76" t="str">
        <f>IF(ISTEXT(#REF!),IF(#REF!=0,"INTRA-EU","CHECK")," ")</f>
        <v xml:space="preserve"> </v>
      </c>
    </row>
    <row r="19" spans="1:56" s="3" customFormat="1" ht="15" customHeight="1" x14ac:dyDescent="0.15">
      <c r="A19" s="172">
        <v>2</v>
      </c>
      <c r="B19" s="216" t="s">
        <v>105</v>
      </c>
      <c r="C19" s="217" t="s">
        <v>402</v>
      </c>
      <c r="D19" s="366"/>
      <c r="E19" s="366"/>
      <c r="F19" s="366"/>
      <c r="G19" s="367"/>
      <c r="H19" s="366"/>
      <c r="I19" s="366"/>
      <c r="J19" s="366"/>
      <c r="K19" s="367"/>
      <c r="L19" s="636"/>
      <c r="M19" s="632"/>
      <c r="N19" s="631"/>
      <c r="O19" s="632"/>
      <c r="P19" s="631"/>
      <c r="Q19" s="631"/>
      <c r="R19" s="636"/>
      <c r="S19" s="640"/>
      <c r="T19" s="631"/>
      <c r="U19" s="632"/>
      <c r="V19" s="631"/>
      <c r="W19" s="632"/>
      <c r="X19" s="631"/>
      <c r="Y19" s="632"/>
      <c r="Z19" s="631"/>
      <c r="AA19" s="632"/>
      <c r="AB19" s="227"/>
      <c r="AC19" s="747">
        <f t="shared" si="0"/>
        <v>2</v>
      </c>
      <c r="AD19" s="647" t="str">
        <f t="shared" si="2"/>
        <v>WOOD CHARCOAL</v>
      </c>
      <c r="AE19" s="648" t="s">
        <v>402</v>
      </c>
      <c r="AF19" s="174"/>
      <c r="AG19" s="174"/>
      <c r="AH19" s="174"/>
      <c r="AI19" s="174"/>
      <c r="AJ19" s="174"/>
      <c r="AK19" s="174"/>
      <c r="AL19" s="174"/>
      <c r="AM19" s="748"/>
      <c r="AN19" s="42"/>
      <c r="AO19" s="218">
        <f t="shared" si="1"/>
        <v>2</v>
      </c>
      <c r="AP19" s="647" t="str">
        <f t="shared" si="4"/>
        <v>WOOD CHARCOAL</v>
      </c>
      <c r="AQ19" s="648" t="s">
        <v>402</v>
      </c>
      <c r="AR19" s="1097">
        <f>'JQ1 Production'!D31+'JQ2 Trade'!D19-'JQ2 Trade'!H19</f>
        <v>0</v>
      </c>
      <c r="AS19" s="1094">
        <f>'JQ1 Production'!E31+'JQ2 Trade'!E19-'JQ2 Trade'!I19</f>
        <v>0</v>
      </c>
      <c r="AT19" s="135"/>
      <c r="AU19" s="67"/>
      <c r="AW19" s="42"/>
      <c r="AX19" s="218">
        <v>2</v>
      </c>
      <c r="AY19" s="216" t="s">
        <v>105</v>
      </c>
      <c r="AZ19" s="139" t="s">
        <v>466</v>
      </c>
      <c r="BA19" s="75" t="str">
        <f>IF(ISTEXT(#REF!),IF(#REF!=0,"INTRA-EU","CHECK")," ")</f>
        <v xml:space="preserve"> </v>
      </c>
      <c r="BB19" s="75" t="str">
        <f>IF(ISTEXT(#REF!),IF(#REF!=0,"INTRA-EU","CHECK")," ")</f>
        <v xml:space="preserve"> </v>
      </c>
      <c r="BC19" s="75" t="str">
        <f>IF(ISTEXT(#REF!),IF(#REF!=0,"INTRA-EU","CHECK")," ")</f>
        <v xml:space="preserve"> </v>
      </c>
      <c r="BD19" s="76" t="str">
        <f>IF(ISTEXT(#REF!),IF(#REF!=0,"INTRA-EU","CHECK")," ")</f>
        <v xml:space="preserve"> </v>
      </c>
    </row>
    <row r="20" spans="1:56" s="3" customFormat="1" ht="15" customHeight="1" x14ac:dyDescent="0.15">
      <c r="A20" s="181">
        <v>3</v>
      </c>
      <c r="B20" s="219" t="s">
        <v>110</v>
      </c>
      <c r="C20" s="729" t="s">
        <v>466</v>
      </c>
      <c r="D20" s="366"/>
      <c r="E20" s="366"/>
      <c r="F20" s="366"/>
      <c r="G20" s="367"/>
      <c r="H20" s="366"/>
      <c r="I20" s="366"/>
      <c r="J20" s="366"/>
      <c r="K20" s="367"/>
      <c r="L20" s="636"/>
      <c r="M20" s="632"/>
      <c r="N20" s="631"/>
      <c r="O20" s="632"/>
      <c r="P20" s="631"/>
      <c r="Q20" s="631"/>
      <c r="R20" s="636"/>
      <c r="S20" s="640"/>
      <c r="T20" s="631"/>
      <c r="U20" s="632"/>
      <c r="V20" s="631"/>
      <c r="W20" s="632"/>
      <c r="X20" s="631"/>
      <c r="Y20" s="632"/>
      <c r="Z20" s="631"/>
      <c r="AA20" s="632"/>
      <c r="AB20" s="227"/>
      <c r="AC20" s="749">
        <f t="shared" si="0"/>
        <v>3</v>
      </c>
      <c r="AD20" s="649" t="str">
        <f t="shared" si="2"/>
        <v>WOOD CHIPS, PARTICLES AND RESIDUES</v>
      </c>
      <c r="AE20" s="644" t="s">
        <v>404</v>
      </c>
      <c r="AF20" s="350">
        <f>D20-(D21+D22)</f>
        <v>0</v>
      </c>
      <c r="AG20" s="350">
        <f t="shared" ref="AG20:AM20" si="7">E20-(E21+E22)</f>
        <v>0</v>
      </c>
      <c r="AH20" s="350">
        <f t="shared" si="7"/>
        <v>0</v>
      </c>
      <c r="AI20" s="350">
        <f t="shared" si="7"/>
        <v>0</v>
      </c>
      <c r="AJ20" s="350">
        <f t="shared" si="7"/>
        <v>0</v>
      </c>
      <c r="AK20" s="350">
        <f t="shared" si="7"/>
        <v>0</v>
      </c>
      <c r="AL20" s="350">
        <f t="shared" si="7"/>
        <v>0</v>
      </c>
      <c r="AM20" s="750">
        <f t="shared" si="7"/>
        <v>0</v>
      </c>
      <c r="AN20" s="42"/>
      <c r="AO20" s="220">
        <f t="shared" si="1"/>
        <v>3</v>
      </c>
      <c r="AP20" s="649" t="str">
        <f t="shared" si="4"/>
        <v>WOOD CHIPS, PARTICLES AND RESIDUES</v>
      </c>
      <c r="AQ20" s="644" t="s">
        <v>404</v>
      </c>
      <c r="AR20" s="1097">
        <f>'JQ1 Production'!D32+'JQ2 Trade'!D20-'JQ2 Trade'!H20</f>
        <v>0</v>
      </c>
      <c r="AS20" s="1094">
        <f>'JQ1 Production'!E32+'JQ2 Trade'!E20-'JQ2 Trade'!I20</f>
        <v>0</v>
      </c>
      <c r="AT20" s="135"/>
      <c r="AU20" s="67"/>
      <c r="AW20" s="42"/>
      <c r="AX20" s="220">
        <v>3</v>
      </c>
      <c r="AY20" s="219" t="s">
        <v>110</v>
      </c>
      <c r="AZ20" s="140" t="s">
        <v>466</v>
      </c>
      <c r="BA20" s="75" t="str">
        <f>IF(ISTEXT(#REF!),IF(#REF!=0,"INTRA-EU","CHECK")," ")</f>
        <v xml:space="preserve"> </v>
      </c>
      <c r="BB20" s="75" t="str">
        <f>IF(ISTEXT(#REF!),IF(#REF!=0,"INTRA-EU","CHECK")," ")</f>
        <v xml:space="preserve"> </v>
      </c>
      <c r="BC20" s="75" t="str">
        <f>IF(ISTEXT(#REF!),IF(#REF!=0,"INTRA-EU","CHECK")," ")</f>
        <v xml:space="preserve"> </v>
      </c>
      <c r="BD20" s="76" t="str">
        <f>IF(ISTEXT(#REF!),IF(#REF!=0,"INTRA-EU","CHECK")," ")</f>
        <v xml:space="preserve"> </v>
      </c>
    </row>
    <row r="21" spans="1:56" s="3" customFormat="1" ht="15" customHeight="1" x14ac:dyDescent="0.15">
      <c r="A21" s="182" t="s">
        <v>112</v>
      </c>
      <c r="B21" s="9" t="s">
        <v>113</v>
      </c>
      <c r="C21" s="731" t="s">
        <v>466</v>
      </c>
      <c r="D21" s="368"/>
      <c r="E21" s="368"/>
      <c r="F21" s="368"/>
      <c r="G21" s="369"/>
      <c r="H21" s="368"/>
      <c r="I21" s="368"/>
      <c r="J21" s="368"/>
      <c r="K21" s="369"/>
      <c r="L21" s="637"/>
      <c r="M21" s="634"/>
      <c r="N21" s="633"/>
      <c r="O21" s="634"/>
      <c r="P21" s="633"/>
      <c r="Q21" s="633"/>
      <c r="R21" s="637"/>
      <c r="S21" s="641"/>
      <c r="T21" s="633"/>
      <c r="U21" s="634"/>
      <c r="V21" s="633"/>
      <c r="W21" s="634"/>
      <c r="X21" s="633"/>
      <c r="Y21" s="634"/>
      <c r="Z21" s="633"/>
      <c r="AA21" s="634"/>
      <c r="AB21" s="227"/>
      <c r="AC21" s="751" t="str">
        <f t="shared" si="0"/>
        <v>3.1</v>
      </c>
      <c r="AD21" s="733" t="str">
        <f t="shared" si="2"/>
        <v>WOOD CHIPS AND PARTICLES</v>
      </c>
      <c r="AE21" s="732" t="s">
        <v>404</v>
      </c>
      <c r="AF21" s="245"/>
      <c r="AG21" s="245"/>
      <c r="AH21" s="245"/>
      <c r="AI21" s="245"/>
      <c r="AJ21" s="245"/>
      <c r="AK21" s="245"/>
      <c r="AL21" s="245"/>
      <c r="AM21" s="744"/>
      <c r="AN21" s="42" t="s">
        <v>6</v>
      </c>
      <c r="AO21" s="53" t="str">
        <f t="shared" si="1"/>
        <v>3.1</v>
      </c>
      <c r="AP21" s="613" t="str">
        <f t="shared" ref="AP21:AP57" si="8">B21</f>
        <v>WOOD CHIPS AND PARTICLES</v>
      </c>
      <c r="AQ21" s="645" t="s">
        <v>404</v>
      </c>
      <c r="AR21" s="212">
        <f>'JQ1 Production'!D33+'JQ2 Trade'!D21-'JQ2 Trade'!H21</f>
        <v>0</v>
      </c>
      <c r="AS21" s="1095">
        <f>'JQ1 Production'!E33+'JQ2 Trade'!E21-'JQ2 Trade'!I21</f>
        <v>0</v>
      </c>
      <c r="AT21" s="135"/>
      <c r="AU21" s="67"/>
      <c r="AW21" s="42"/>
      <c r="AX21" s="53" t="s">
        <v>112</v>
      </c>
      <c r="AY21" s="9" t="s">
        <v>113</v>
      </c>
      <c r="AZ21" s="139" t="s">
        <v>132</v>
      </c>
      <c r="BA21" s="75" t="str">
        <f>IF(ISTEXT(#REF!),IF(#REF!=0,"INTRA-EU","CHECK")," ")</f>
        <v xml:space="preserve"> </v>
      </c>
      <c r="BB21" s="75" t="str">
        <f>IF(ISTEXT(#REF!),IF(#REF!=0,"INTRA-EU","CHECK")," ")</f>
        <v xml:space="preserve"> </v>
      </c>
      <c r="BC21" s="75" t="str">
        <f>IF(ISTEXT(#REF!),IF(#REF!=0,"INTRA-EU","CHECK")," ")</f>
        <v xml:space="preserve"> </v>
      </c>
      <c r="BD21" s="76" t="str">
        <f>IF(ISTEXT(#REF!),IF(#REF!=0,"INTRA-EU","CHECK")," ")</f>
        <v xml:space="preserve"> </v>
      </c>
    </row>
    <row r="22" spans="1:56" s="3" customFormat="1" ht="15" customHeight="1" x14ac:dyDescent="0.15">
      <c r="A22" s="182" t="s">
        <v>121</v>
      </c>
      <c r="B22" s="9" t="s">
        <v>405</v>
      </c>
      <c r="C22" s="731" t="s">
        <v>466</v>
      </c>
      <c r="D22" s="368"/>
      <c r="E22" s="368"/>
      <c r="F22" s="368"/>
      <c r="G22" s="369"/>
      <c r="H22" s="368"/>
      <c r="I22" s="368"/>
      <c r="J22" s="368"/>
      <c r="K22" s="369"/>
      <c r="L22" s="637"/>
      <c r="M22" s="634"/>
      <c r="N22" s="633"/>
      <c r="O22" s="634"/>
      <c r="P22" s="633"/>
      <c r="Q22" s="633"/>
      <c r="R22" s="637"/>
      <c r="S22" s="641"/>
      <c r="T22" s="633"/>
      <c r="U22" s="634"/>
      <c r="V22" s="633"/>
      <c r="W22" s="634"/>
      <c r="X22" s="633"/>
      <c r="Y22" s="634"/>
      <c r="Z22" s="633"/>
      <c r="AA22" s="634"/>
      <c r="AB22" s="227"/>
      <c r="AC22" s="243" t="str">
        <f t="shared" si="0"/>
        <v>3.2</v>
      </c>
      <c r="AD22" s="618" t="str">
        <f t="shared" si="2"/>
        <v>WOOD RESIDUES (INCLUDING WOOD FOR AGGLOMERATES)</v>
      </c>
      <c r="AE22" s="732" t="s">
        <v>404</v>
      </c>
      <c r="AF22" s="245"/>
      <c r="AG22" s="245"/>
      <c r="AH22" s="245"/>
      <c r="AI22" s="245"/>
      <c r="AJ22" s="245"/>
      <c r="AK22" s="245"/>
      <c r="AL22" s="245"/>
      <c r="AM22" s="744"/>
      <c r="AN22" s="42"/>
      <c r="AO22" s="53" t="str">
        <f t="shared" si="1"/>
        <v>3.2</v>
      </c>
      <c r="AP22" s="613" t="str">
        <f t="shared" si="8"/>
        <v>WOOD RESIDUES (INCLUDING WOOD FOR AGGLOMERATES)</v>
      </c>
      <c r="AQ22" s="645" t="s">
        <v>404</v>
      </c>
      <c r="AR22" s="212">
        <f>'JQ1 Production'!D34+'JQ2 Trade'!D22-'JQ2 Trade'!H22</f>
        <v>0</v>
      </c>
      <c r="AS22" s="1095">
        <f>'JQ1 Production'!E34+'JQ2 Trade'!E22-'JQ2 Trade'!I22</f>
        <v>0</v>
      </c>
      <c r="AT22" s="135"/>
      <c r="AU22" s="67"/>
      <c r="AW22" s="42"/>
      <c r="AX22" s="53" t="s">
        <v>121</v>
      </c>
      <c r="AY22" s="9" t="s">
        <v>405</v>
      </c>
      <c r="AZ22" s="139" t="s">
        <v>132</v>
      </c>
      <c r="BA22" s="75" t="str">
        <f>IF(ISTEXT(#REF!),IF(#REF!=0,"INTRA-EU","CHECK")," ")</f>
        <v xml:space="preserve"> </v>
      </c>
      <c r="BB22" s="75" t="str">
        <f>IF(ISTEXT(#REF!),IF(#REF!=0,"INTRA-EU","CHECK")," ")</f>
        <v xml:space="preserve"> </v>
      </c>
      <c r="BC22" s="75" t="str">
        <f>IF(ISTEXT(#REF!),IF(#REF!=0,"INTRA-EU","CHECK")," ")</f>
        <v xml:space="preserve"> </v>
      </c>
      <c r="BD22" s="76" t="str">
        <f>IF(ISTEXT(#REF!),IF(#REF!=0,"INTRA-EU","CHECK")," ")</f>
        <v xml:space="preserve"> </v>
      </c>
    </row>
    <row r="23" spans="1:56" s="3" customFormat="1" ht="15" customHeight="1" x14ac:dyDescent="0.15">
      <c r="A23" s="1122" t="s">
        <v>128</v>
      </c>
      <c r="B23" s="8" t="s">
        <v>406</v>
      </c>
      <c r="C23" s="728" t="s">
        <v>466</v>
      </c>
      <c r="D23" s="368"/>
      <c r="E23" s="368"/>
      <c r="F23" s="368"/>
      <c r="G23" s="369"/>
      <c r="H23" s="368"/>
      <c r="I23" s="368"/>
      <c r="J23" s="368"/>
      <c r="K23" s="369"/>
      <c r="L23" s="637"/>
      <c r="M23" s="634"/>
      <c r="N23" s="633"/>
      <c r="O23" s="634"/>
      <c r="P23" s="633"/>
      <c r="Q23" s="633"/>
      <c r="R23" s="637"/>
      <c r="S23" s="641"/>
      <c r="T23" s="633"/>
      <c r="U23" s="634"/>
      <c r="V23" s="633"/>
      <c r="W23" s="634"/>
      <c r="X23" s="633"/>
      <c r="Y23" s="634"/>
      <c r="Z23" s="633"/>
      <c r="AA23" s="634"/>
      <c r="AB23" s="227"/>
      <c r="AC23" s="1125" t="s">
        <v>128</v>
      </c>
      <c r="AD23" s="1126" t="s">
        <v>406</v>
      </c>
      <c r="AE23" s="732" t="s">
        <v>466</v>
      </c>
      <c r="AF23" s="248"/>
      <c r="AG23" s="248"/>
      <c r="AH23" s="248"/>
      <c r="AI23" s="248"/>
      <c r="AJ23" s="248"/>
      <c r="AK23" s="248"/>
      <c r="AL23" s="248"/>
      <c r="AM23" s="746"/>
      <c r="AN23" s="42"/>
      <c r="AO23" s="1127" t="s">
        <v>128</v>
      </c>
      <c r="AP23" s="1126" t="s">
        <v>406</v>
      </c>
      <c r="AQ23" s="732" t="s">
        <v>466</v>
      </c>
      <c r="AR23" s="212">
        <f>'JQ1 Production'!D35+'JQ2 Trade'!D23-'JQ2 Trade'!H23</f>
        <v>0</v>
      </c>
      <c r="AS23" s="1095">
        <f>'JQ1 Production'!E35+'JQ2 Trade'!E23-'JQ2 Trade'!I23</f>
        <v>0</v>
      </c>
      <c r="AT23" s="135"/>
      <c r="AU23" s="67"/>
      <c r="AW23" s="42"/>
      <c r="AX23" s="53"/>
      <c r="AY23" s="9"/>
      <c r="AZ23" s="139"/>
      <c r="BA23" s="75"/>
      <c r="BB23" s="75"/>
      <c r="BC23" s="75"/>
      <c r="BD23" s="76"/>
    </row>
    <row r="24" spans="1:56" s="3" customFormat="1" ht="15" customHeight="1" x14ac:dyDescent="0.15">
      <c r="A24" s="768" t="s">
        <v>130</v>
      </c>
      <c r="B24" s="907" t="s">
        <v>131</v>
      </c>
      <c r="C24" s="730" t="s">
        <v>402</v>
      </c>
      <c r="D24" s="363"/>
      <c r="E24" s="363"/>
      <c r="F24" s="363"/>
      <c r="G24" s="364"/>
      <c r="H24" s="363"/>
      <c r="I24" s="363"/>
      <c r="J24" s="363"/>
      <c r="K24" s="364"/>
      <c r="L24" s="910"/>
      <c r="M24" s="908"/>
      <c r="N24" s="909"/>
      <c r="O24" s="908"/>
      <c r="P24" s="909"/>
      <c r="Q24" s="909"/>
      <c r="R24" s="910"/>
      <c r="S24" s="911"/>
      <c r="T24" s="909"/>
      <c r="U24" s="908"/>
      <c r="V24" s="909"/>
      <c r="W24" s="908"/>
      <c r="X24" s="909"/>
      <c r="Y24" s="908"/>
      <c r="Z24" s="909"/>
      <c r="AA24" s="908"/>
      <c r="AB24" s="227"/>
      <c r="AC24" s="752" t="str">
        <f t="shared" si="0"/>
        <v>4</v>
      </c>
      <c r="AD24" s="734" t="str">
        <f t="shared" si="2"/>
        <v>RECOVERED POST-CONSUMER WOOD</v>
      </c>
      <c r="AE24" s="644" t="s">
        <v>402</v>
      </c>
      <c r="AF24" s="350"/>
      <c r="AG24" s="350"/>
      <c r="AH24" s="350"/>
      <c r="AI24" s="350"/>
      <c r="AJ24" s="350"/>
      <c r="AK24" s="350"/>
      <c r="AL24" s="350"/>
      <c r="AM24" s="750"/>
      <c r="AN24" s="42"/>
      <c r="AO24" s="220" t="str">
        <f t="shared" si="1"/>
        <v>4</v>
      </c>
      <c r="AP24" s="649" t="str">
        <f t="shared" si="8"/>
        <v>RECOVERED POST-CONSUMER WOOD</v>
      </c>
      <c r="AQ24" s="644" t="s">
        <v>402</v>
      </c>
      <c r="AR24" s="1097">
        <f>'JQ1 Production'!D36+'JQ2 Trade'!D24-'JQ2 Trade'!H24</f>
        <v>0</v>
      </c>
      <c r="AS24" s="1094">
        <f>'JQ1 Production'!E36+'JQ2 Trade'!E24-'JQ2 Trade'!I24</f>
        <v>0</v>
      </c>
      <c r="AT24" s="135"/>
      <c r="AU24" s="67"/>
      <c r="AW24" s="42"/>
      <c r="AX24" s="220" t="s">
        <v>130</v>
      </c>
      <c r="AY24" s="219" t="s">
        <v>131</v>
      </c>
      <c r="AZ24" s="139" t="s">
        <v>132</v>
      </c>
      <c r="BA24" s="75" t="str">
        <f>IF(ISTEXT(#REF!),IF(#REF!=0,"INTRA-EU","CHECK")," ")</f>
        <v xml:space="preserve"> </v>
      </c>
      <c r="BB24" s="75" t="str">
        <f>IF(ISTEXT(#REF!),IF(#REF!=0,"INTRA-EU","CHECK")," ")</f>
        <v xml:space="preserve"> </v>
      </c>
      <c r="BC24" s="75" t="str">
        <f>IF(ISTEXT(#REF!),IF(#REF!=0,"INTRA-EU","CHECK")," ")</f>
        <v xml:space="preserve"> </v>
      </c>
      <c r="BD24" s="76" t="str">
        <f>IF(ISTEXT(#REF!),IF(#REF!=0,"INTRA-EU","CHECK")," ")</f>
        <v xml:space="preserve"> </v>
      </c>
    </row>
    <row r="25" spans="1:56" s="3" customFormat="1" ht="15" customHeight="1" x14ac:dyDescent="0.15">
      <c r="A25" s="163" t="s">
        <v>134</v>
      </c>
      <c r="B25" s="219" t="s">
        <v>408</v>
      </c>
      <c r="C25" s="207" t="s">
        <v>402</v>
      </c>
      <c r="D25" s="366"/>
      <c r="E25" s="366"/>
      <c r="F25" s="366"/>
      <c r="G25" s="367"/>
      <c r="H25" s="366"/>
      <c r="I25" s="366"/>
      <c r="J25" s="366"/>
      <c r="K25" s="367"/>
      <c r="L25" s="636"/>
      <c r="M25" s="632"/>
      <c r="N25" s="631"/>
      <c r="O25" s="632"/>
      <c r="P25" s="631"/>
      <c r="Q25" s="631"/>
      <c r="R25" s="636"/>
      <c r="S25" s="640"/>
      <c r="T25" s="631"/>
      <c r="U25" s="632"/>
      <c r="V25" s="631"/>
      <c r="W25" s="632"/>
      <c r="X25" s="631"/>
      <c r="Y25" s="632"/>
      <c r="Z25" s="631"/>
      <c r="AA25" s="632"/>
      <c r="AB25" s="227"/>
      <c r="AC25" s="749" t="str">
        <f t="shared" si="0"/>
        <v>5</v>
      </c>
      <c r="AD25" s="649" t="str">
        <f t="shared" si="2"/>
        <v>WOOD PELLETS, BRIQUETTES AND OTHER AGGLOMERATES</v>
      </c>
      <c r="AE25" s="644" t="s">
        <v>402</v>
      </c>
      <c r="AF25" s="350">
        <f>D25-(D26+D27)</f>
        <v>0</v>
      </c>
      <c r="AG25" s="350">
        <f t="shared" ref="AG25:AM25" si="9">E25-(E26+E27)</f>
        <v>0</v>
      </c>
      <c r="AH25" s="350">
        <f t="shared" si="9"/>
        <v>0</v>
      </c>
      <c r="AI25" s="350">
        <f t="shared" si="9"/>
        <v>0</v>
      </c>
      <c r="AJ25" s="350">
        <f t="shared" si="9"/>
        <v>0</v>
      </c>
      <c r="AK25" s="350">
        <f t="shared" si="9"/>
        <v>0</v>
      </c>
      <c r="AL25" s="350">
        <f t="shared" si="9"/>
        <v>0</v>
      </c>
      <c r="AM25" s="750">
        <f t="shared" si="9"/>
        <v>0</v>
      </c>
      <c r="AN25" s="42"/>
      <c r="AO25" s="220" t="str">
        <f t="shared" si="1"/>
        <v>5</v>
      </c>
      <c r="AP25" s="649" t="str">
        <f t="shared" si="8"/>
        <v>WOOD PELLETS, BRIQUETTES AND OTHER AGGLOMERATES</v>
      </c>
      <c r="AQ25" s="644" t="s">
        <v>402</v>
      </c>
      <c r="AR25" s="1097">
        <f>'JQ1 Production'!D37+'JQ2 Trade'!D25-'JQ2 Trade'!H25</f>
        <v>0</v>
      </c>
      <c r="AS25" s="1094">
        <f>'JQ1 Production'!E37+'JQ2 Trade'!E25-'JQ2 Trade'!I25</f>
        <v>0</v>
      </c>
      <c r="AT25" s="135"/>
      <c r="AU25" s="67"/>
      <c r="AW25" s="42"/>
      <c r="AX25" s="220" t="s">
        <v>134</v>
      </c>
      <c r="AY25" s="219" t="s">
        <v>135</v>
      </c>
      <c r="AZ25" s="214" t="s">
        <v>462</v>
      </c>
      <c r="BA25" s="75" t="str">
        <f>IF(ISTEXT(#REF!),IF(#REF!=0,"INTRA-EU","CHECK")," ")</f>
        <v xml:space="preserve"> </v>
      </c>
      <c r="BB25" s="75" t="str">
        <f>IF(ISTEXT(#REF!),IF(#REF!=0,"INTRA-EU","CHECK")," ")</f>
        <v xml:space="preserve"> </v>
      </c>
      <c r="BC25" s="75" t="str">
        <f>IF(ISTEXT(#REF!),IF(#REF!=0,"INTRA-EU","CHECK")," ")</f>
        <v xml:space="preserve"> </v>
      </c>
      <c r="BD25" s="76" t="str">
        <f>IF(ISTEXT(#REF!),IF(#REF!=0,"INTRA-EU","CHECK")," ")</f>
        <v xml:space="preserve"> </v>
      </c>
    </row>
    <row r="26" spans="1:56" s="3" customFormat="1" ht="15" customHeight="1" x14ac:dyDescent="0.15">
      <c r="A26" s="178" t="s">
        <v>136</v>
      </c>
      <c r="B26" s="9" t="s">
        <v>137</v>
      </c>
      <c r="C26" s="214" t="s">
        <v>402</v>
      </c>
      <c r="D26" s="368"/>
      <c r="E26" s="368"/>
      <c r="F26" s="368"/>
      <c r="G26" s="369"/>
      <c r="H26" s="368"/>
      <c r="I26" s="368"/>
      <c r="J26" s="368"/>
      <c r="K26" s="369"/>
      <c r="L26" s="637"/>
      <c r="M26" s="634"/>
      <c r="N26" s="633"/>
      <c r="O26" s="634"/>
      <c r="P26" s="633"/>
      <c r="Q26" s="633"/>
      <c r="R26" s="637"/>
      <c r="S26" s="641"/>
      <c r="T26" s="633"/>
      <c r="U26" s="634"/>
      <c r="V26" s="633"/>
      <c r="W26" s="634"/>
      <c r="X26" s="633"/>
      <c r="Y26" s="634"/>
      <c r="Z26" s="633"/>
      <c r="AA26" s="634"/>
      <c r="AB26" s="227"/>
      <c r="AC26" s="243" t="str">
        <f t="shared" si="0"/>
        <v>5.1</v>
      </c>
      <c r="AD26" s="613" t="str">
        <f t="shared" si="2"/>
        <v>WOOD PELLETS</v>
      </c>
      <c r="AE26" s="645" t="s">
        <v>402</v>
      </c>
      <c r="AF26" s="245"/>
      <c r="AG26" s="245"/>
      <c r="AH26" s="245"/>
      <c r="AI26" s="245"/>
      <c r="AJ26" s="245"/>
      <c r="AK26" s="245"/>
      <c r="AL26" s="245"/>
      <c r="AM26" s="744"/>
      <c r="AN26" s="42" t="s">
        <v>6</v>
      </c>
      <c r="AO26" s="53" t="str">
        <f t="shared" si="1"/>
        <v>5.1</v>
      </c>
      <c r="AP26" s="613" t="str">
        <f t="shared" si="8"/>
        <v>WOOD PELLETS</v>
      </c>
      <c r="AQ26" s="645" t="s">
        <v>402</v>
      </c>
      <c r="AR26" s="212">
        <f>'JQ1 Production'!D38+'JQ2 Trade'!D26-'JQ2 Trade'!H26</f>
        <v>0</v>
      </c>
      <c r="AS26" s="1095">
        <f>'JQ1 Production'!E38+'JQ2 Trade'!E26-'JQ2 Trade'!I26</f>
        <v>0</v>
      </c>
      <c r="AT26" s="135"/>
      <c r="AU26" s="67"/>
      <c r="AW26" s="42"/>
      <c r="AX26" s="53" t="s">
        <v>136</v>
      </c>
      <c r="AY26" s="9" t="s">
        <v>137</v>
      </c>
      <c r="AZ26" s="214" t="s">
        <v>462</v>
      </c>
      <c r="BA26" s="75" t="str">
        <f>IF(ISTEXT(#REF!),IF(#REF!=0,"INTRA-EU","CHECK")," ")</f>
        <v xml:space="preserve"> </v>
      </c>
      <c r="BB26" s="75" t="str">
        <f>IF(ISTEXT(#REF!),IF(#REF!=0,"INTRA-EU","CHECK")," ")</f>
        <v xml:space="preserve"> </v>
      </c>
      <c r="BC26" s="75" t="str">
        <f>IF(ISTEXT(#REF!),IF(#REF!=0,"INTRA-EU","CHECK")," ")</f>
        <v xml:space="preserve"> </v>
      </c>
      <c r="BD26" s="76" t="str">
        <f>IF(ISTEXT(#REF!),IF(#REF!=0,"INTRA-EU","CHECK")," ")</f>
        <v xml:space="preserve"> </v>
      </c>
    </row>
    <row r="27" spans="1:56" s="3" customFormat="1" ht="15" customHeight="1" x14ac:dyDescent="0.15">
      <c r="A27" s="178" t="s">
        <v>141</v>
      </c>
      <c r="B27" s="175" t="s">
        <v>409</v>
      </c>
      <c r="C27" s="214" t="s">
        <v>402</v>
      </c>
      <c r="D27" s="368"/>
      <c r="E27" s="368"/>
      <c r="F27" s="368"/>
      <c r="G27" s="369"/>
      <c r="H27" s="368"/>
      <c r="I27" s="368"/>
      <c r="J27" s="368"/>
      <c r="K27" s="369"/>
      <c r="L27" s="637"/>
      <c r="M27" s="634"/>
      <c r="N27" s="633"/>
      <c r="O27" s="634"/>
      <c r="P27" s="633"/>
      <c r="Q27" s="633"/>
      <c r="R27" s="637"/>
      <c r="S27" s="641"/>
      <c r="T27" s="633"/>
      <c r="U27" s="634"/>
      <c r="V27" s="633"/>
      <c r="W27" s="634"/>
      <c r="X27" s="633"/>
      <c r="Y27" s="634"/>
      <c r="Z27" s="633"/>
      <c r="AA27" s="634"/>
      <c r="AB27" s="227"/>
      <c r="AC27" s="753" t="str">
        <f t="shared" si="0"/>
        <v>5.2</v>
      </c>
      <c r="AD27" s="613" t="str">
        <f t="shared" si="2"/>
        <v>WOOD BRIQUETTES AND OTHER AGGLOMERATES</v>
      </c>
      <c r="AE27" s="645" t="s">
        <v>402</v>
      </c>
      <c r="AF27" s="248"/>
      <c r="AG27" s="248"/>
      <c r="AH27" s="248"/>
      <c r="AI27" s="248"/>
      <c r="AJ27" s="248"/>
      <c r="AK27" s="248"/>
      <c r="AL27" s="248"/>
      <c r="AM27" s="746"/>
      <c r="AN27" s="42"/>
      <c r="AO27" s="52" t="str">
        <f t="shared" si="1"/>
        <v>5.2</v>
      </c>
      <c r="AP27" s="613" t="str">
        <f t="shared" si="8"/>
        <v>WOOD BRIQUETTES AND OTHER AGGLOMERATES</v>
      </c>
      <c r="AQ27" s="645" t="s">
        <v>402</v>
      </c>
      <c r="AR27" s="212">
        <f>'JQ1 Production'!D39+'JQ2 Trade'!D27-'JQ2 Trade'!H27</f>
        <v>0</v>
      </c>
      <c r="AS27" s="1095">
        <f>'JQ1 Production'!E39+'JQ2 Trade'!E27-'JQ2 Trade'!I27</f>
        <v>0</v>
      </c>
      <c r="AT27" s="135"/>
      <c r="AU27" s="67"/>
      <c r="AW27" s="42"/>
      <c r="AX27" s="52" t="s">
        <v>141</v>
      </c>
      <c r="AY27" s="9" t="s">
        <v>142</v>
      </c>
      <c r="AZ27" s="214" t="s">
        <v>462</v>
      </c>
      <c r="BA27" s="75" t="str">
        <f>IF(ISTEXT(#REF!),IF(#REF!=0,"INTRA-EU","CHECK")," ")</f>
        <v xml:space="preserve"> </v>
      </c>
      <c r="BB27" s="75" t="str">
        <f>IF(ISTEXT(#REF!),IF(#REF!=0,"INTRA-EU","CHECK")," ")</f>
        <v xml:space="preserve"> </v>
      </c>
      <c r="BC27" s="75" t="str">
        <f>IF(ISTEXT(#REF!),IF(#REF!=0,"INTRA-EU","CHECK")," ")</f>
        <v xml:space="preserve"> </v>
      </c>
      <c r="BD27" s="76" t="str">
        <f>IF(ISTEXT(#REF!),IF(#REF!=0,"INTRA-EU","CHECK")," ")</f>
        <v xml:space="preserve"> </v>
      </c>
    </row>
    <row r="28" spans="1:56" s="3" customFormat="1" ht="15" customHeight="1" x14ac:dyDescent="0.15">
      <c r="A28" s="770" t="s">
        <v>145</v>
      </c>
      <c r="B28" s="338" t="s">
        <v>410</v>
      </c>
      <c r="C28" s="337" t="s">
        <v>466</v>
      </c>
      <c r="D28" s="363"/>
      <c r="E28" s="363"/>
      <c r="F28" s="363"/>
      <c r="G28" s="364"/>
      <c r="H28" s="363"/>
      <c r="I28" s="363"/>
      <c r="J28" s="363"/>
      <c r="K28" s="364"/>
      <c r="L28" s="636"/>
      <c r="M28" s="632"/>
      <c r="N28" s="631"/>
      <c r="O28" s="632"/>
      <c r="P28" s="631"/>
      <c r="Q28" s="631"/>
      <c r="R28" s="636"/>
      <c r="S28" s="640"/>
      <c r="T28" s="631"/>
      <c r="U28" s="632"/>
      <c r="V28" s="631"/>
      <c r="W28" s="632"/>
      <c r="X28" s="631"/>
      <c r="Y28" s="632"/>
      <c r="Z28" s="631"/>
      <c r="AA28" s="632"/>
      <c r="AB28" s="227"/>
      <c r="AC28" s="749" t="str">
        <f t="shared" si="0"/>
        <v>6</v>
      </c>
      <c r="AD28" s="649" t="str">
        <f t="shared" si="2"/>
        <v>SAWNWOOD (INCLUDING SLEEPERS)</v>
      </c>
      <c r="AE28" s="644" t="s">
        <v>404</v>
      </c>
      <c r="AF28" s="350">
        <f>D28-(D29+D30)</f>
        <v>0</v>
      </c>
      <c r="AG28" s="350">
        <f t="shared" ref="AG28:AM28" si="10">E28-(E29+E30)</f>
        <v>0</v>
      </c>
      <c r="AH28" s="350">
        <f t="shared" si="10"/>
        <v>0</v>
      </c>
      <c r="AI28" s="350">
        <f t="shared" si="10"/>
        <v>0</v>
      </c>
      <c r="AJ28" s="350">
        <f t="shared" si="10"/>
        <v>0</v>
      </c>
      <c r="AK28" s="350">
        <f t="shared" si="10"/>
        <v>0</v>
      </c>
      <c r="AL28" s="350">
        <f t="shared" si="10"/>
        <v>0</v>
      </c>
      <c r="AM28" s="750">
        <f t="shared" si="10"/>
        <v>0</v>
      </c>
      <c r="AN28" s="208"/>
      <c r="AO28" s="209" t="str">
        <f t="shared" si="1"/>
        <v>6</v>
      </c>
      <c r="AP28" s="649" t="str">
        <f t="shared" si="8"/>
        <v>SAWNWOOD (INCLUDING SLEEPERS)</v>
      </c>
      <c r="AQ28" s="644" t="s">
        <v>404</v>
      </c>
      <c r="AR28" s="1097">
        <f>'JQ1 Production'!D40+'JQ2 Trade'!D28-'JQ2 Trade'!H28</f>
        <v>0</v>
      </c>
      <c r="AS28" s="1094">
        <f>'JQ1 Production'!E40+'JQ2 Trade'!E28-'JQ2 Trade'!I28</f>
        <v>0</v>
      </c>
      <c r="AT28" s="135"/>
      <c r="AU28" s="67"/>
      <c r="AW28" s="42"/>
      <c r="AX28" s="209" t="s">
        <v>145</v>
      </c>
      <c r="AY28" s="219" t="s">
        <v>410</v>
      </c>
      <c r="AZ28" s="214" t="s">
        <v>462</v>
      </c>
      <c r="BA28" s="75" t="str">
        <f>IF(ISTEXT(#REF!),IF(#REF!=0,"INTRA-EU","CHECK")," ")</f>
        <v xml:space="preserve"> </v>
      </c>
      <c r="BB28" s="75" t="str">
        <f>IF(ISTEXT(#REF!),IF(#REF!=0,"INTRA-EU","CHECK")," ")</f>
        <v xml:space="preserve"> </v>
      </c>
      <c r="BC28" s="75" t="str">
        <f>IF(ISTEXT(#REF!),IF(#REF!=0,"INTRA-EU","CHECK")," ")</f>
        <v xml:space="preserve"> </v>
      </c>
      <c r="BD28" s="76" t="str">
        <f>IF(ISTEXT(#REF!),IF(#REF!=0,"INTRA-EU","CHECK")," ")</f>
        <v xml:space="preserve"> </v>
      </c>
    </row>
    <row r="29" spans="1:56" s="3" customFormat="1" ht="15" customHeight="1" x14ac:dyDescent="0.15">
      <c r="A29" s="178" t="s">
        <v>148</v>
      </c>
      <c r="B29" s="9" t="s">
        <v>44</v>
      </c>
      <c r="C29" s="214" t="s">
        <v>466</v>
      </c>
      <c r="D29" s="368"/>
      <c r="E29" s="368"/>
      <c r="F29" s="368"/>
      <c r="G29" s="369"/>
      <c r="H29" s="368"/>
      <c r="I29" s="368"/>
      <c r="J29" s="368"/>
      <c r="K29" s="369"/>
      <c r="L29" s="637"/>
      <c r="M29" s="634"/>
      <c r="N29" s="633"/>
      <c r="O29" s="634"/>
      <c r="P29" s="633"/>
      <c r="Q29" s="633"/>
      <c r="R29" s="637"/>
      <c r="S29" s="641"/>
      <c r="T29" s="633"/>
      <c r="U29" s="634"/>
      <c r="V29" s="633"/>
      <c r="W29" s="634"/>
      <c r="X29" s="633"/>
      <c r="Y29" s="634"/>
      <c r="Z29" s="633"/>
      <c r="AA29" s="634"/>
      <c r="AB29" s="227"/>
      <c r="AC29" s="243" t="str">
        <f t="shared" si="0"/>
        <v>6.C</v>
      </c>
      <c r="AD29" s="613" t="str">
        <f t="shared" si="2"/>
        <v>Coniferous</v>
      </c>
      <c r="AE29" s="645" t="s">
        <v>404</v>
      </c>
      <c r="AF29" s="245"/>
      <c r="AG29" s="245"/>
      <c r="AH29" s="245"/>
      <c r="AI29" s="245"/>
      <c r="AJ29" s="245"/>
      <c r="AK29" s="245"/>
      <c r="AL29" s="245"/>
      <c r="AM29" s="744"/>
      <c r="AN29" s="42" t="s">
        <v>6</v>
      </c>
      <c r="AO29" s="53" t="str">
        <f t="shared" si="1"/>
        <v>6.C</v>
      </c>
      <c r="AP29" s="613" t="str">
        <f t="shared" si="8"/>
        <v>Coniferous</v>
      </c>
      <c r="AQ29" s="645" t="s">
        <v>404</v>
      </c>
      <c r="AR29" s="212">
        <f>'JQ1 Production'!D41+'JQ2 Trade'!D29-'JQ2 Trade'!H29</f>
        <v>0</v>
      </c>
      <c r="AS29" s="1095">
        <f>'JQ1 Production'!E41+'JQ2 Trade'!E29-'JQ2 Trade'!I29</f>
        <v>0</v>
      </c>
      <c r="AT29" s="135"/>
      <c r="AU29" s="67"/>
      <c r="AW29" s="42"/>
      <c r="AX29" s="53" t="s">
        <v>148</v>
      </c>
      <c r="AY29" s="9" t="s">
        <v>44</v>
      </c>
      <c r="AZ29" s="214" t="s">
        <v>462</v>
      </c>
      <c r="BA29" s="71" t="str">
        <f>IF(ISTEXT(#REF!),IF(#REF!=0,"INTRA-EU","CHECK")," ")</f>
        <v xml:space="preserve"> </v>
      </c>
      <c r="BB29" s="71" t="str">
        <f>IF(ISTEXT(#REF!),IF(#REF!=0,"INTRA-EU","CHECK")," ")</f>
        <v xml:space="preserve"> </v>
      </c>
      <c r="BC29" s="71" t="str">
        <f>IF(ISTEXT(#REF!),IF(#REF!=0,"INTRA-EU","CHECK")," ")</f>
        <v xml:space="preserve"> </v>
      </c>
      <c r="BD29" s="72" t="str">
        <f>IF(ISTEXT(#REF!),IF(#REF!=0,"INTRA-EU","CHECK")," ")</f>
        <v xml:space="preserve"> </v>
      </c>
    </row>
    <row r="30" spans="1:56" s="3" customFormat="1" ht="15" customHeight="1" x14ac:dyDescent="0.15">
      <c r="A30" s="178" t="s">
        <v>164</v>
      </c>
      <c r="B30" s="9" t="s">
        <v>51</v>
      </c>
      <c r="C30" s="214" t="s">
        <v>466</v>
      </c>
      <c r="D30" s="368"/>
      <c r="E30" s="368"/>
      <c r="F30" s="368"/>
      <c r="G30" s="369"/>
      <c r="H30" s="368"/>
      <c r="I30" s="368"/>
      <c r="J30" s="368"/>
      <c r="K30" s="369"/>
      <c r="L30" s="637"/>
      <c r="M30" s="634"/>
      <c r="N30" s="633"/>
      <c r="O30" s="634"/>
      <c r="P30" s="633"/>
      <c r="Q30" s="633"/>
      <c r="R30" s="637"/>
      <c r="S30" s="641"/>
      <c r="T30" s="633"/>
      <c r="U30" s="634"/>
      <c r="V30" s="633"/>
      <c r="W30" s="634"/>
      <c r="X30" s="633"/>
      <c r="Y30" s="634"/>
      <c r="Z30" s="633"/>
      <c r="AA30" s="634"/>
      <c r="AB30" s="227"/>
      <c r="AC30" s="243" t="str">
        <f t="shared" si="0"/>
        <v>6.NC</v>
      </c>
      <c r="AD30" s="613" t="str">
        <f t="shared" si="2"/>
        <v>Non-Coniferous</v>
      </c>
      <c r="AE30" s="645" t="s">
        <v>404</v>
      </c>
      <c r="AF30" s="245"/>
      <c r="AG30" s="245"/>
      <c r="AH30" s="245"/>
      <c r="AI30" s="245"/>
      <c r="AJ30" s="245"/>
      <c r="AK30" s="245"/>
      <c r="AL30" s="245"/>
      <c r="AM30" s="744"/>
      <c r="AN30" s="42"/>
      <c r="AO30" s="53" t="str">
        <f t="shared" si="1"/>
        <v>6.NC</v>
      </c>
      <c r="AP30" s="613" t="str">
        <f t="shared" si="8"/>
        <v>Non-Coniferous</v>
      </c>
      <c r="AQ30" s="645" t="s">
        <v>404</v>
      </c>
      <c r="AR30" s="212">
        <f>'JQ1 Production'!D42+'JQ2 Trade'!D30-'JQ2 Trade'!H30</f>
        <v>0</v>
      </c>
      <c r="AS30" s="1095">
        <f>'JQ1 Production'!E42+'JQ2 Trade'!E30-'JQ2 Trade'!I30</f>
        <v>0</v>
      </c>
      <c r="AT30" s="135"/>
      <c r="AU30" s="67"/>
      <c r="AW30" s="42"/>
      <c r="AX30" s="53" t="s">
        <v>164</v>
      </c>
      <c r="AY30" s="9" t="s">
        <v>51</v>
      </c>
      <c r="AZ30" s="214" t="s">
        <v>462</v>
      </c>
      <c r="BA30" s="75" t="str">
        <f>IF(ISTEXT(#REF!),IF(#REF!=0,"INTRA-EU","CHECK")," ")</f>
        <v xml:space="preserve"> </v>
      </c>
      <c r="BB30" s="75" t="str">
        <f>IF(ISTEXT(#REF!),IF(#REF!=0,"INTRA-EU","CHECK")," ")</f>
        <v xml:space="preserve"> </v>
      </c>
      <c r="BC30" s="75" t="str">
        <f>IF(ISTEXT(#REF!),IF(#REF!=0,"INTRA-EU","CHECK")," ")</f>
        <v xml:space="preserve"> </v>
      </c>
      <c r="BD30" s="76" t="str">
        <f>IF(ISTEXT(#REF!),IF(#REF!=0,"INTRA-EU","CHECK")," ")</f>
        <v xml:space="preserve"> </v>
      </c>
    </row>
    <row r="31" spans="1:56" s="3" customFormat="1" ht="15" customHeight="1" x14ac:dyDescent="0.15">
      <c r="A31" s="179" t="s">
        <v>188</v>
      </c>
      <c r="B31" s="10" t="s">
        <v>467</v>
      </c>
      <c r="C31" s="211" t="s">
        <v>466</v>
      </c>
      <c r="D31" s="368"/>
      <c r="E31" s="368"/>
      <c r="F31" s="368"/>
      <c r="G31" s="369"/>
      <c r="H31" s="368"/>
      <c r="I31" s="368"/>
      <c r="J31" s="368"/>
      <c r="K31" s="369"/>
      <c r="L31" s="637"/>
      <c r="M31" s="634"/>
      <c r="N31" s="633"/>
      <c r="O31" s="634"/>
      <c r="P31" s="633"/>
      <c r="Q31" s="633"/>
      <c r="R31" s="637"/>
      <c r="S31" s="641"/>
      <c r="T31" s="633"/>
      <c r="U31" s="634"/>
      <c r="V31" s="633"/>
      <c r="W31" s="634"/>
      <c r="X31" s="633"/>
      <c r="Y31" s="634"/>
      <c r="Z31" s="633"/>
      <c r="AA31" s="634"/>
      <c r="AB31" s="227"/>
      <c r="AC31" s="753" t="str">
        <f t="shared" si="0"/>
        <v>6.NC.T</v>
      </c>
      <c r="AD31" s="650" t="s">
        <v>465</v>
      </c>
      <c r="AE31" s="611" t="s">
        <v>404</v>
      </c>
      <c r="AF31" s="248"/>
      <c r="AG31" s="248"/>
      <c r="AH31" s="248"/>
      <c r="AI31" s="248"/>
      <c r="AJ31" s="248"/>
      <c r="AK31" s="248"/>
      <c r="AL31" s="248"/>
      <c r="AM31" s="746"/>
      <c r="AN31" s="42"/>
      <c r="AO31" s="52" t="str">
        <f t="shared" si="1"/>
        <v>6.NC.T</v>
      </c>
      <c r="AP31" s="650" t="s">
        <v>465</v>
      </c>
      <c r="AQ31" s="611" t="s">
        <v>404</v>
      </c>
      <c r="AR31" s="212">
        <f>'JQ1 Production'!D43+'JQ2 Trade'!D31-'JQ2 Trade'!H31</f>
        <v>0</v>
      </c>
      <c r="AS31" s="1095">
        <f>'JQ1 Production'!E43+'JQ2 Trade'!E31-'JQ2 Trade'!I31</f>
        <v>0</v>
      </c>
      <c r="AT31" s="135"/>
      <c r="AU31" s="67"/>
      <c r="AW31" s="42"/>
      <c r="AX31" s="52" t="s">
        <v>188</v>
      </c>
      <c r="AY31" s="10" t="s">
        <v>388</v>
      </c>
      <c r="AZ31" s="214" t="s">
        <v>462</v>
      </c>
      <c r="BA31" s="75" t="str">
        <f>IF(ISTEXT(#REF!),IF(#REF!=0,"INTRA-EU","CHECK")," ")</f>
        <v xml:space="preserve"> </v>
      </c>
      <c r="BB31" s="75" t="str">
        <f>IF(ISTEXT(#REF!),IF(#REF!=0,"INTRA-EU","CHECK")," ")</f>
        <v xml:space="preserve"> </v>
      </c>
      <c r="BC31" s="75" t="str">
        <f>IF(ISTEXT(#REF!),IF(#REF!=0,"INTRA-EU","CHECK")," ")</f>
        <v xml:space="preserve"> </v>
      </c>
      <c r="BD31" s="76" t="str">
        <f>IF(ISTEXT(#REF!),IF(#REF!=0,"INTRA-EU","CHECK")," ")</f>
        <v xml:space="preserve"> </v>
      </c>
    </row>
    <row r="32" spans="1:56" s="3" customFormat="1" ht="15" customHeight="1" x14ac:dyDescent="0.15">
      <c r="A32" s="176" t="s">
        <v>190</v>
      </c>
      <c r="B32" s="219" t="s">
        <v>191</v>
      </c>
      <c r="C32" s="207" t="s">
        <v>466</v>
      </c>
      <c r="D32" s="366"/>
      <c r="E32" s="366"/>
      <c r="F32" s="366"/>
      <c r="G32" s="367"/>
      <c r="H32" s="366"/>
      <c r="I32" s="366"/>
      <c r="J32" s="366"/>
      <c r="K32" s="367"/>
      <c r="L32" s="636"/>
      <c r="M32" s="632"/>
      <c r="N32" s="631"/>
      <c r="O32" s="632"/>
      <c r="P32" s="631"/>
      <c r="Q32" s="631"/>
      <c r="R32" s="636"/>
      <c r="S32" s="640"/>
      <c r="T32" s="631"/>
      <c r="U32" s="632"/>
      <c r="V32" s="631"/>
      <c r="W32" s="632"/>
      <c r="X32" s="631"/>
      <c r="Y32" s="632"/>
      <c r="Z32" s="631"/>
      <c r="AA32" s="632"/>
      <c r="AB32" s="227"/>
      <c r="AC32" s="749" t="str">
        <f t="shared" si="0"/>
        <v>7</v>
      </c>
      <c r="AD32" s="649" t="str">
        <f t="shared" si="2"/>
        <v>VENEER SHEETS</v>
      </c>
      <c r="AE32" s="644" t="s">
        <v>404</v>
      </c>
      <c r="AF32" s="350">
        <f>D32-(D33+D34)</f>
        <v>0</v>
      </c>
      <c r="AG32" s="350">
        <f t="shared" ref="AG32:AM32" si="11">E32-(E33+E34)</f>
        <v>0</v>
      </c>
      <c r="AH32" s="350">
        <f t="shared" si="11"/>
        <v>0</v>
      </c>
      <c r="AI32" s="350">
        <f t="shared" si="11"/>
        <v>0</v>
      </c>
      <c r="AJ32" s="350">
        <f t="shared" si="11"/>
        <v>0</v>
      </c>
      <c r="AK32" s="350">
        <f t="shared" si="11"/>
        <v>0</v>
      </c>
      <c r="AL32" s="350">
        <f t="shared" si="11"/>
        <v>0</v>
      </c>
      <c r="AM32" s="750">
        <f t="shared" si="11"/>
        <v>0</v>
      </c>
      <c r="AN32" s="208"/>
      <c r="AO32" s="209" t="str">
        <f t="shared" si="1"/>
        <v>7</v>
      </c>
      <c r="AP32" s="649" t="str">
        <f t="shared" si="8"/>
        <v>VENEER SHEETS</v>
      </c>
      <c r="AQ32" s="644" t="s">
        <v>404</v>
      </c>
      <c r="AR32" s="1097">
        <f>'JQ1 Production'!D44+'JQ2 Trade'!D32-'JQ2 Trade'!H32</f>
        <v>0</v>
      </c>
      <c r="AS32" s="1094">
        <f>'JQ1 Production'!E44+'JQ2 Trade'!E32-'JQ2 Trade'!I32</f>
        <v>0</v>
      </c>
      <c r="AT32" s="135"/>
      <c r="AU32" s="67"/>
      <c r="AW32" s="42"/>
      <c r="AX32" s="209" t="s">
        <v>190</v>
      </c>
      <c r="AY32" s="219" t="s">
        <v>191</v>
      </c>
      <c r="AZ32" s="214" t="s">
        <v>462</v>
      </c>
      <c r="BA32" s="75" t="str">
        <f>IF(ISTEXT(#REF!),IF(#REF!=0,"INTRA-EU","CHECK")," ")</f>
        <v xml:space="preserve"> </v>
      </c>
      <c r="BB32" s="75" t="str">
        <f>IF(ISTEXT(#REF!),IF(#REF!=0,"INTRA-EU","CHECK")," ")</f>
        <v xml:space="preserve"> </v>
      </c>
      <c r="BC32" s="75" t="str">
        <f>IF(ISTEXT(#REF!),IF(#REF!=0,"INTRA-EU","CHECK")," ")</f>
        <v xml:space="preserve"> </v>
      </c>
      <c r="BD32" s="76" t="str">
        <f>IF(ISTEXT(#REF!),IF(#REF!=0,"INTRA-EU","CHECK")," ")</f>
        <v xml:space="preserve"> </v>
      </c>
    </row>
    <row r="33" spans="1:56" s="3" customFormat="1" ht="15" customHeight="1" thickBot="1" x14ac:dyDescent="0.2">
      <c r="A33" s="178" t="s">
        <v>193</v>
      </c>
      <c r="B33" s="9" t="s">
        <v>44</v>
      </c>
      <c r="C33" s="214" t="s">
        <v>466</v>
      </c>
      <c r="D33" s="368"/>
      <c r="E33" s="368"/>
      <c r="F33" s="368"/>
      <c r="G33" s="369"/>
      <c r="H33" s="368"/>
      <c r="I33" s="368"/>
      <c r="J33" s="368"/>
      <c r="K33" s="369"/>
      <c r="L33" s="637"/>
      <c r="M33" s="634"/>
      <c r="N33" s="633"/>
      <c r="O33" s="634"/>
      <c r="P33" s="633"/>
      <c r="Q33" s="633"/>
      <c r="R33" s="637"/>
      <c r="S33" s="641"/>
      <c r="T33" s="633"/>
      <c r="U33" s="634"/>
      <c r="V33" s="633"/>
      <c r="W33" s="634"/>
      <c r="X33" s="633"/>
      <c r="Y33" s="634"/>
      <c r="Z33" s="633"/>
      <c r="AA33" s="634"/>
      <c r="AB33" s="227"/>
      <c r="AC33" s="243" t="str">
        <f t="shared" si="0"/>
        <v>7.C</v>
      </c>
      <c r="AD33" s="613" t="str">
        <f t="shared" si="2"/>
        <v>Coniferous</v>
      </c>
      <c r="AE33" s="645" t="s">
        <v>404</v>
      </c>
      <c r="AF33" s="245"/>
      <c r="AG33" s="245"/>
      <c r="AH33" s="245"/>
      <c r="AI33" s="245"/>
      <c r="AJ33" s="245"/>
      <c r="AK33" s="245"/>
      <c r="AL33" s="245"/>
      <c r="AM33" s="744"/>
      <c r="AN33" s="42"/>
      <c r="AO33" s="53" t="str">
        <f t="shared" si="1"/>
        <v>7.C</v>
      </c>
      <c r="AP33" s="613" t="str">
        <f t="shared" si="8"/>
        <v>Coniferous</v>
      </c>
      <c r="AQ33" s="645" t="s">
        <v>404</v>
      </c>
      <c r="AR33" s="212">
        <f>'JQ1 Production'!D45+'JQ2 Trade'!D33-'JQ2 Trade'!H33</f>
        <v>0</v>
      </c>
      <c r="AS33" s="1095">
        <f>'JQ1 Production'!E45+'JQ2 Trade'!E33-'JQ2 Trade'!I33</f>
        <v>0</v>
      </c>
      <c r="AT33" s="135"/>
      <c r="AU33" s="67"/>
      <c r="AW33" s="42"/>
      <c r="AX33" s="53" t="s">
        <v>193</v>
      </c>
      <c r="AY33" s="9" t="s">
        <v>44</v>
      </c>
      <c r="AZ33" s="214" t="s">
        <v>462</v>
      </c>
      <c r="BA33" s="78" t="str">
        <f>IF(ISTEXT(#REF!),IF(#REF!=0,"INTRA-EU","CHECK")," ")</f>
        <v xml:space="preserve"> </v>
      </c>
      <c r="BB33" s="78" t="str">
        <f>IF(ISTEXT(#REF!),IF(#REF!=0,"INTRA-EU","CHECK")," ")</f>
        <v xml:space="preserve"> </v>
      </c>
      <c r="BC33" s="78" t="str">
        <f>IF(ISTEXT(#REF!),IF(#REF!=0,"INTRA-EU","CHECK")," ")</f>
        <v xml:space="preserve"> </v>
      </c>
      <c r="BD33" s="79" t="str">
        <f>IF(ISTEXT(#REF!),IF(#REF!=0,"INTRA-EU","CHECK")," ")</f>
        <v xml:space="preserve"> </v>
      </c>
    </row>
    <row r="34" spans="1:56" s="3" customFormat="1" ht="15" customHeight="1" x14ac:dyDescent="0.15">
      <c r="A34" s="178" t="s">
        <v>202</v>
      </c>
      <c r="B34" s="9" t="s">
        <v>51</v>
      </c>
      <c r="C34" s="214" t="s">
        <v>466</v>
      </c>
      <c r="D34" s="368"/>
      <c r="E34" s="368"/>
      <c r="F34" s="368"/>
      <c r="G34" s="369"/>
      <c r="H34" s="368"/>
      <c r="I34" s="368"/>
      <c r="J34" s="368"/>
      <c r="K34" s="369"/>
      <c r="L34" s="637"/>
      <c r="M34" s="634"/>
      <c r="N34" s="633"/>
      <c r="O34" s="634"/>
      <c r="P34" s="633"/>
      <c r="Q34" s="633"/>
      <c r="R34" s="637"/>
      <c r="S34" s="641"/>
      <c r="T34" s="633"/>
      <c r="U34" s="634"/>
      <c r="V34" s="633"/>
      <c r="W34" s="634"/>
      <c r="X34" s="633"/>
      <c r="Y34" s="634"/>
      <c r="Z34" s="633"/>
      <c r="AA34" s="634"/>
      <c r="AB34" s="227"/>
      <c r="AC34" s="243" t="str">
        <f t="shared" si="0"/>
        <v>7.NC</v>
      </c>
      <c r="AD34" s="613" t="str">
        <f t="shared" si="2"/>
        <v>Non-Coniferous</v>
      </c>
      <c r="AE34" s="645" t="s">
        <v>404</v>
      </c>
      <c r="AF34" s="245"/>
      <c r="AG34" s="245"/>
      <c r="AH34" s="245"/>
      <c r="AI34" s="245"/>
      <c r="AJ34" s="245"/>
      <c r="AK34" s="245"/>
      <c r="AL34" s="245"/>
      <c r="AM34" s="744"/>
      <c r="AN34" s="42"/>
      <c r="AO34" s="53" t="str">
        <f t="shared" si="1"/>
        <v>7.NC</v>
      </c>
      <c r="AP34" s="613" t="str">
        <f t="shared" si="8"/>
        <v>Non-Coniferous</v>
      </c>
      <c r="AQ34" s="645" t="s">
        <v>404</v>
      </c>
      <c r="AR34" s="212">
        <f>'JQ1 Production'!D46+'JQ2 Trade'!D34-'JQ2 Trade'!H34</f>
        <v>0</v>
      </c>
      <c r="AS34" s="1095">
        <f>'JQ1 Production'!E46+'JQ2 Trade'!E34-'JQ2 Trade'!I34</f>
        <v>0</v>
      </c>
      <c r="AT34" s="135"/>
      <c r="AU34" s="67"/>
      <c r="AW34" s="42"/>
      <c r="AX34" s="53" t="s">
        <v>202</v>
      </c>
      <c r="AY34" s="9" t="s">
        <v>51</v>
      </c>
      <c r="AZ34" s="214" t="s">
        <v>462</v>
      </c>
      <c r="BA34" s="71" t="str">
        <f>IF(ISTEXT(#REF!),IF(#REF!=0,"INTRA-EU","CHECK")," ")</f>
        <v xml:space="preserve"> </v>
      </c>
      <c r="BB34" s="71" t="str">
        <f>IF(ISTEXT(#REF!),IF(#REF!=0,"INTRA-EU","CHECK")," ")</f>
        <v xml:space="preserve"> </v>
      </c>
      <c r="BC34" s="71" t="str">
        <f>IF(ISTEXT(#REF!),IF(#REF!=0,"INTRA-EU","CHECK")," ")</f>
        <v xml:space="preserve"> </v>
      </c>
      <c r="BD34" s="72" t="str">
        <f>IF(ISTEXT(#REF!),IF(#REF!=0,"INTRA-EU","CHECK")," ")</f>
        <v xml:space="preserve"> </v>
      </c>
    </row>
    <row r="35" spans="1:56" s="3" customFormat="1" ht="15" customHeight="1" x14ac:dyDescent="0.15">
      <c r="A35" s="179" t="s">
        <v>206</v>
      </c>
      <c r="B35" s="10" t="s">
        <v>467</v>
      </c>
      <c r="C35" s="211" t="s">
        <v>466</v>
      </c>
      <c r="D35" s="368"/>
      <c r="E35" s="368"/>
      <c r="F35" s="368"/>
      <c r="G35" s="369"/>
      <c r="H35" s="368"/>
      <c r="I35" s="368"/>
      <c r="J35" s="368"/>
      <c r="K35" s="369"/>
      <c r="L35" s="637"/>
      <c r="M35" s="634"/>
      <c r="N35" s="633"/>
      <c r="O35" s="634"/>
      <c r="P35" s="633"/>
      <c r="Q35" s="633"/>
      <c r="R35" s="637"/>
      <c r="S35" s="641"/>
      <c r="T35" s="633"/>
      <c r="U35" s="634"/>
      <c r="V35" s="633"/>
      <c r="W35" s="634"/>
      <c r="X35" s="633"/>
      <c r="Y35" s="634"/>
      <c r="Z35" s="633"/>
      <c r="AA35" s="634"/>
      <c r="AB35" s="227"/>
      <c r="AC35" s="753" t="str">
        <f t="shared" si="0"/>
        <v>7.NC.T</v>
      </c>
      <c r="AD35" s="650" t="str">
        <f t="shared" si="2"/>
        <v>of which: Tropical1</v>
      </c>
      <c r="AE35" s="611" t="s">
        <v>404</v>
      </c>
      <c r="AF35" s="248"/>
      <c r="AG35" s="248"/>
      <c r="AH35" s="248"/>
      <c r="AI35" s="248"/>
      <c r="AJ35" s="248"/>
      <c r="AK35" s="248"/>
      <c r="AL35" s="248"/>
      <c r="AM35" s="746"/>
      <c r="AN35" s="42"/>
      <c r="AO35" s="52" t="str">
        <f t="shared" si="1"/>
        <v>7.NC.T</v>
      </c>
      <c r="AP35" s="650" t="str">
        <f t="shared" si="8"/>
        <v>of which: Tropical1</v>
      </c>
      <c r="AQ35" s="611" t="s">
        <v>404</v>
      </c>
      <c r="AR35" s="212">
        <f>'JQ1 Production'!D47+'JQ2 Trade'!D35-'JQ2 Trade'!H35</f>
        <v>0</v>
      </c>
      <c r="AS35" s="1095">
        <f>'JQ1 Production'!E47+'JQ2 Trade'!E35-'JQ2 Trade'!I35</f>
        <v>0</v>
      </c>
      <c r="AT35" s="135"/>
      <c r="AU35" s="67"/>
      <c r="AW35" s="42"/>
      <c r="AX35" s="52" t="s">
        <v>206</v>
      </c>
      <c r="AY35" s="10" t="s">
        <v>388</v>
      </c>
      <c r="AZ35" s="214" t="s">
        <v>462</v>
      </c>
      <c r="BA35" s="75" t="str">
        <f>IF(ISTEXT(#REF!),IF(#REF!=0,"INTRA-EU","CHECK")," ")</f>
        <v xml:space="preserve"> </v>
      </c>
      <c r="BB35" s="75" t="str">
        <f>IF(ISTEXT(#REF!),IF(#REF!=0,"INTRA-EU","CHECK")," ")</f>
        <v xml:space="preserve"> </v>
      </c>
      <c r="BC35" s="75" t="str">
        <f>IF(ISTEXT(#REF!),IF(#REF!=0,"INTRA-EU","CHECK")," ")</f>
        <v xml:space="preserve"> </v>
      </c>
      <c r="BD35" s="76" t="str">
        <f>IF(ISTEXT(#REF!),IF(#REF!=0,"INTRA-EU","CHECK")," ")</f>
        <v xml:space="preserve"> </v>
      </c>
    </row>
    <row r="36" spans="1:56" s="3" customFormat="1" ht="15" customHeight="1" x14ac:dyDescent="0.15">
      <c r="A36" s="163" t="s">
        <v>207</v>
      </c>
      <c r="B36" s="206" t="s">
        <v>208</v>
      </c>
      <c r="C36" s="217" t="s">
        <v>466</v>
      </c>
      <c r="D36" s="370"/>
      <c r="E36" s="370"/>
      <c r="F36" s="370"/>
      <c r="G36" s="371"/>
      <c r="H36" s="370"/>
      <c r="I36" s="370"/>
      <c r="J36" s="370"/>
      <c r="K36" s="371"/>
      <c r="L36" s="636"/>
      <c r="M36" s="632"/>
      <c r="N36" s="631"/>
      <c r="O36" s="632"/>
      <c r="P36" s="631"/>
      <c r="Q36" s="631"/>
      <c r="R36" s="636"/>
      <c r="S36" s="640"/>
      <c r="T36" s="631"/>
      <c r="U36" s="632"/>
      <c r="V36" s="631"/>
      <c r="W36" s="632"/>
      <c r="X36" s="631"/>
      <c r="Y36" s="632"/>
      <c r="Z36" s="631"/>
      <c r="AA36" s="632"/>
      <c r="AB36" s="227"/>
      <c r="AC36" s="742" t="str">
        <f t="shared" si="0"/>
        <v>8</v>
      </c>
      <c r="AD36" s="643" t="str">
        <f t="shared" si="2"/>
        <v>WOOD-BASED PANELS</v>
      </c>
      <c r="AE36" s="651" t="s">
        <v>404</v>
      </c>
      <c r="AF36" s="350">
        <f>D36-(D37+D45+D47)</f>
        <v>0</v>
      </c>
      <c r="AG36" s="350">
        <f t="shared" ref="AG36:AM36" si="12">E36-(E37+E45+E47)</f>
        <v>0</v>
      </c>
      <c r="AH36" s="350">
        <f t="shared" si="12"/>
        <v>0</v>
      </c>
      <c r="AI36" s="350">
        <f t="shared" si="12"/>
        <v>0</v>
      </c>
      <c r="AJ36" s="350">
        <f t="shared" si="12"/>
        <v>0</v>
      </c>
      <c r="AK36" s="350">
        <f t="shared" si="12"/>
        <v>0</v>
      </c>
      <c r="AL36" s="350">
        <f t="shared" si="12"/>
        <v>0</v>
      </c>
      <c r="AM36" s="750">
        <f t="shared" si="12"/>
        <v>0</v>
      </c>
      <c r="AN36" s="208"/>
      <c r="AO36" s="209" t="str">
        <f t="shared" si="1"/>
        <v>8</v>
      </c>
      <c r="AP36" s="643" t="str">
        <f t="shared" si="8"/>
        <v>WOOD-BASED PANELS</v>
      </c>
      <c r="AQ36" s="651" t="s">
        <v>404</v>
      </c>
      <c r="AR36" s="1097">
        <f>'JQ1 Production'!D48+'JQ2 Trade'!D36-'JQ2 Trade'!H36</f>
        <v>0</v>
      </c>
      <c r="AS36" s="1094">
        <f>'JQ1 Production'!E48+'JQ2 Trade'!E36-'JQ2 Trade'!I36</f>
        <v>0</v>
      </c>
      <c r="AT36" s="135"/>
      <c r="AU36" s="67"/>
      <c r="AW36" s="42"/>
      <c r="AX36" s="209" t="s">
        <v>207</v>
      </c>
      <c r="AY36" s="206" t="s">
        <v>208</v>
      </c>
      <c r="AZ36" s="214" t="s">
        <v>462</v>
      </c>
      <c r="BA36" s="75" t="str">
        <f>IF(ISTEXT(#REF!),IF(#REF!=0,"INTRA-EU","CHECK")," ")</f>
        <v xml:space="preserve"> </v>
      </c>
      <c r="BB36" s="75" t="str">
        <f>IF(ISTEXT(#REF!),IF(#REF!=0,"INTRA-EU","CHECK")," ")</f>
        <v xml:space="preserve"> </v>
      </c>
      <c r="BC36" s="75" t="str">
        <f>IF(ISTEXT(#REF!),IF(#REF!=0,"INTRA-EU","CHECK")," ")</f>
        <v xml:space="preserve"> </v>
      </c>
      <c r="BD36" s="76" t="str">
        <f>IF(ISTEXT(#REF!),IF(#REF!=0,"INTRA-EU","CHECK")," ")</f>
        <v xml:space="preserve"> </v>
      </c>
    </row>
    <row r="37" spans="1:56" s="3" customFormat="1" ht="15" customHeight="1" thickBot="1" x14ac:dyDescent="0.2">
      <c r="A37" s="178" t="s">
        <v>209</v>
      </c>
      <c r="B37" s="9" t="s">
        <v>210</v>
      </c>
      <c r="C37" s="215" t="s">
        <v>466</v>
      </c>
      <c r="D37" s="373"/>
      <c r="E37" s="373"/>
      <c r="F37" s="373"/>
      <c r="G37" s="374"/>
      <c r="H37" s="373"/>
      <c r="I37" s="373"/>
      <c r="J37" s="373"/>
      <c r="K37" s="374"/>
      <c r="L37" s="637"/>
      <c r="M37" s="634"/>
      <c r="N37" s="633"/>
      <c r="O37" s="634"/>
      <c r="P37" s="633"/>
      <c r="Q37" s="633"/>
      <c r="R37" s="637"/>
      <c r="S37" s="641"/>
      <c r="T37" s="633"/>
      <c r="U37" s="634"/>
      <c r="V37" s="633"/>
      <c r="W37" s="634"/>
      <c r="X37" s="633"/>
      <c r="Y37" s="634"/>
      <c r="Z37" s="633"/>
      <c r="AA37" s="634"/>
      <c r="AB37" s="227"/>
      <c r="AC37" s="243" t="str">
        <f t="shared" si="0"/>
        <v>8.1</v>
      </c>
      <c r="AD37" s="613" t="str">
        <f t="shared" si="2"/>
        <v xml:space="preserve">PLYWOOD </v>
      </c>
      <c r="AE37" s="646" t="s">
        <v>404</v>
      </c>
      <c r="AF37" s="349">
        <f>D37-(D38+D39)</f>
        <v>0</v>
      </c>
      <c r="AG37" s="349">
        <f t="shared" ref="AG37:AM37" si="13">E37-(E38+E39)</f>
        <v>0</v>
      </c>
      <c r="AH37" s="349">
        <f t="shared" si="13"/>
        <v>0</v>
      </c>
      <c r="AI37" s="349">
        <f t="shared" si="13"/>
        <v>0</v>
      </c>
      <c r="AJ37" s="349">
        <f t="shared" si="13"/>
        <v>0</v>
      </c>
      <c r="AK37" s="349">
        <f t="shared" si="13"/>
        <v>0</v>
      </c>
      <c r="AL37" s="349">
        <f t="shared" si="13"/>
        <v>0</v>
      </c>
      <c r="AM37" s="745">
        <f t="shared" si="13"/>
        <v>0</v>
      </c>
      <c r="AN37" s="208"/>
      <c r="AO37" s="53" t="str">
        <f t="shared" si="1"/>
        <v>8.1</v>
      </c>
      <c r="AP37" s="613" t="str">
        <f t="shared" si="8"/>
        <v xml:space="preserve">PLYWOOD </v>
      </c>
      <c r="AQ37" s="646" t="s">
        <v>404</v>
      </c>
      <c r="AR37" s="212">
        <f>'JQ1 Production'!D49+'JQ2 Trade'!D37-'JQ2 Trade'!H37</f>
        <v>0</v>
      </c>
      <c r="AS37" s="1095">
        <f>'JQ1 Production'!E49+'JQ2 Trade'!E37-'JQ2 Trade'!I37</f>
        <v>0</v>
      </c>
      <c r="AT37" s="135"/>
      <c r="AU37" s="67"/>
      <c r="AW37" s="42"/>
      <c r="AX37" s="53" t="s">
        <v>209</v>
      </c>
      <c r="AY37" s="9" t="s">
        <v>210</v>
      </c>
      <c r="AZ37" s="214" t="s">
        <v>462</v>
      </c>
      <c r="BA37" s="78" t="str">
        <f>IF(ISTEXT(#REF!),IF(#REF!=0,"INTRA-EU","CHECK")," ")</f>
        <v xml:space="preserve"> </v>
      </c>
      <c r="BB37" s="78" t="str">
        <f>IF(ISTEXT(#REF!),IF(#REF!=0,"INTRA-EU","CHECK")," ")</f>
        <v xml:space="preserve"> </v>
      </c>
      <c r="BC37" s="78" t="str">
        <f>IF(ISTEXT(#REF!),IF(#REF!=0,"INTRA-EU","CHECK")," ")</f>
        <v xml:space="preserve"> </v>
      </c>
      <c r="BD37" s="79" t="str">
        <f>IF(ISTEXT(#REF!),IF(#REF!=0,"INTRA-EU","CHECK")," ")</f>
        <v xml:space="preserve"> </v>
      </c>
    </row>
    <row r="38" spans="1:56" s="3" customFormat="1" ht="15" customHeight="1" x14ac:dyDescent="0.15">
      <c r="A38" s="178" t="s">
        <v>411</v>
      </c>
      <c r="B38" s="7" t="s">
        <v>44</v>
      </c>
      <c r="C38" s="214" t="s">
        <v>466</v>
      </c>
      <c r="D38" s="368"/>
      <c r="E38" s="368"/>
      <c r="F38" s="368"/>
      <c r="G38" s="369"/>
      <c r="H38" s="368"/>
      <c r="I38" s="368"/>
      <c r="J38" s="368"/>
      <c r="K38" s="369"/>
      <c r="L38" s="637"/>
      <c r="M38" s="634"/>
      <c r="N38" s="633"/>
      <c r="O38" s="634"/>
      <c r="P38" s="633"/>
      <c r="Q38" s="633"/>
      <c r="R38" s="637"/>
      <c r="S38" s="641"/>
      <c r="T38" s="633"/>
      <c r="U38" s="634"/>
      <c r="V38" s="633"/>
      <c r="W38" s="634"/>
      <c r="X38" s="633"/>
      <c r="Y38" s="634"/>
      <c r="Z38" s="633"/>
      <c r="AA38" s="634"/>
      <c r="AB38" s="227"/>
      <c r="AC38" s="243" t="str">
        <f t="shared" si="0"/>
        <v>8.1.C</v>
      </c>
      <c r="AD38" s="614" t="str">
        <f t="shared" si="2"/>
        <v>Coniferous</v>
      </c>
      <c r="AE38" s="645" t="s">
        <v>404</v>
      </c>
      <c r="AF38" s="245"/>
      <c r="AG38" s="245"/>
      <c r="AH38" s="245"/>
      <c r="AI38" s="245"/>
      <c r="AJ38" s="245"/>
      <c r="AK38" s="245"/>
      <c r="AL38" s="245"/>
      <c r="AM38" s="744"/>
      <c r="AN38" s="42"/>
      <c r="AO38" s="53" t="str">
        <f t="shared" si="1"/>
        <v>8.1.C</v>
      </c>
      <c r="AP38" s="614" t="str">
        <f t="shared" si="8"/>
        <v>Coniferous</v>
      </c>
      <c r="AQ38" s="645" t="s">
        <v>404</v>
      </c>
      <c r="AR38" s="212">
        <f>'JQ1 Production'!D50+'JQ2 Trade'!D38-'JQ2 Trade'!H38</f>
        <v>0</v>
      </c>
      <c r="AS38" s="1095">
        <f>'JQ1 Production'!E50+'JQ2 Trade'!E38-'JQ2 Trade'!I38</f>
        <v>0</v>
      </c>
      <c r="AT38" s="135"/>
      <c r="AU38" s="67"/>
      <c r="AW38" s="42"/>
      <c r="AX38" s="53" t="s">
        <v>411</v>
      </c>
      <c r="AY38" s="7" t="s">
        <v>44</v>
      </c>
      <c r="AZ38" s="214" t="s">
        <v>462</v>
      </c>
      <c r="BA38" s="71" t="str">
        <f>IF(ISTEXT(#REF!),IF(#REF!=0,"INTRA-EU","CHECK")," ")</f>
        <v xml:space="preserve"> </v>
      </c>
      <c r="BB38" s="71" t="str">
        <f>IF(ISTEXT(#REF!),IF(#REF!=0,"INTRA-EU","CHECK")," ")</f>
        <v xml:space="preserve"> </v>
      </c>
      <c r="BC38" s="71" t="str">
        <f>IF(ISTEXT(#REF!),IF(#REF!=0,"INTRA-EU","CHECK")," ")</f>
        <v xml:space="preserve"> </v>
      </c>
      <c r="BD38" s="72" t="str">
        <f>IF(ISTEXT(#REF!),IF(#REF!=0,"INTRA-EU","CHECK")," ")</f>
        <v xml:space="preserve"> </v>
      </c>
    </row>
    <row r="39" spans="1:56" s="3" customFormat="1" ht="15" customHeight="1" thickBot="1" x14ac:dyDescent="0.2">
      <c r="A39" s="178" t="s">
        <v>215</v>
      </c>
      <c r="B39" s="7" t="s">
        <v>51</v>
      </c>
      <c r="C39" s="214" t="s">
        <v>466</v>
      </c>
      <c r="D39" s="368"/>
      <c r="E39" s="368"/>
      <c r="F39" s="368"/>
      <c r="G39" s="368"/>
      <c r="H39" s="368"/>
      <c r="I39" s="368"/>
      <c r="J39" s="368"/>
      <c r="K39" s="369"/>
      <c r="L39" s="637"/>
      <c r="M39" s="634"/>
      <c r="N39" s="633"/>
      <c r="O39" s="634"/>
      <c r="P39" s="633"/>
      <c r="Q39" s="633"/>
      <c r="R39" s="637"/>
      <c r="S39" s="641"/>
      <c r="T39" s="633"/>
      <c r="U39" s="634"/>
      <c r="V39" s="633"/>
      <c r="W39" s="634"/>
      <c r="X39" s="633"/>
      <c r="Y39" s="634"/>
      <c r="Z39" s="633"/>
      <c r="AA39" s="634"/>
      <c r="AB39" s="227"/>
      <c r="AC39" s="243" t="str">
        <f t="shared" si="0"/>
        <v>8.1.NC</v>
      </c>
      <c r="AD39" s="614" t="str">
        <f t="shared" si="2"/>
        <v>Non-Coniferous</v>
      </c>
      <c r="AE39" s="645" t="s">
        <v>404</v>
      </c>
      <c r="AF39" s="245"/>
      <c r="AG39" s="245"/>
      <c r="AH39" s="245"/>
      <c r="AI39" s="245"/>
      <c r="AJ39" s="245"/>
      <c r="AK39" s="245"/>
      <c r="AL39" s="245"/>
      <c r="AM39" s="744"/>
      <c r="AN39" s="42"/>
      <c r="AO39" s="53" t="str">
        <f t="shared" si="1"/>
        <v>8.1.NC</v>
      </c>
      <c r="AP39" s="614" t="str">
        <f t="shared" si="8"/>
        <v>Non-Coniferous</v>
      </c>
      <c r="AQ39" s="645" t="s">
        <v>404</v>
      </c>
      <c r="AR39" s="212">
        <f>'JQ1 Production'!D51+'JQ2 Trade'!D39-'JQ2 Trade'!H39</f>
        <v>0</v>
      </c>
      <c r="AS39" s="1095">
        <f>'JQ1 Production'!E51+'JQ2 Trade'!E39-'JQ2 Trade'!I39</f>
        <v>0</v>
      </c>
      <c r="AT39" s="135"/>
      <c r="AU39" s="67"/>
      <c r="AW39" s="42"/>
      <c r="AX39" s="53" t="s">
        <v>215</v>
      </c>
      <c r="AY39" s="7" t="s">
        <v>51</v>
      </c>
      <c r="AZ39" s="214" t="s">
        <v>462</v>
      </c>
      <c r="BA39" s="78" t="str">
        <f>IF(ISTEXT(#REF!),IF(#REF!=0,"INTRA-EU","CHECK")," ")</f>
        <v xml:space="preserve"> </v>
      </c>
      <c r="BB39" s="78" t="str">
        <f>IF(ISTEXT(#REF!),IF(#REF!=0,"INTRA-EU","CHECK")," ")</f>
        <v xml:space="preserve"> </v>
      </c>
      <c r="BC39" s="78" t="str">
        <f>IF(ISTEXT(#REF!),IF(#REF!=0,"INTRA-EU","CHECK")," ")</f>
        <v xml:space="preserve"> </v>
      </c>
      <c r="BD39" s="79" t="str">
        <f>IF(ISTEXT(#REF!),IF(#REF!=0,"INTRA-EU","CHECK")," ")</f>
        <v xml:space="preserve"> </v>
      </c>
    </row>
    <row r="40" spans="1:56" s="3" customFormat="1" ht="15" customHeight="1" x14ac:dyDescent="0.15">
      <c r="A40" s="182" t="s">
        <v>218</v>
      </c>
      <c r="B40" s="8" t="s">
        <v>467</v>
      </c>
      <c r="C40" s="224" t="s">
        <v>466</v>
      </c>
      <c r="D40" s="368"/>
      <c r="E40" s="368"/>
      <c r="F40" s="368"/>
      <c r="G40" s="368"/>
      <c r="H40" s="368"/>
      <c r="I40" s="368"/>
      <c r="J40" s="368"/>
      <c r="K40" s="369"/>
      <c r="L40" s="637"/>
      <c r="M40" s="634"/>
      <c r="N40" s="633"/>
      <c r="O40" s="634"/>
      <c r="P40" s="633"/>
      <c r="Q40" s="633"/>
      <c r="R40" s="637"/>
      <c r="S40" s="641"/>
      <c r="T40" s="633"/>
      <c r="U40" s="634"/>
      <c r="V40" s="633"/>
      <c r="W40" s="634"/>
      <c r="X40" s="633"/>
      <c r="Y40" s="634"/>
      <c r="Z40" s="633"/>
      <c r="AA40" s="634"/>
      <c r="AB40" s="227"/>
      <c r="AC40" s="243" t="str">
        <f t="shared" si="0"/>
        <v>8.1.NC.T</v>
      </c>
      <c r="AD40" s="615" t="str">
        <f t="shared" si="2"/>
        <v>of which: Tropical1</v>
      </c>
      <c r="AE40" s="611" t="s">
        <v>404</v>
      </c>
      <c r="AF40" s="248"/>
      <c r="AG40" s="248"/>
      <c r="AH40" s="248"/>
      <c r="AI40" s="248"/>
      <c r="AJ40" s="248"/>
      <c r="AK40" s="248"/>
      <c r="AL40" s="248"/>
      <c r="AM40" s="746"/>
      <c r="AN40" s="42" t="s">
        <v>6</v>
      </c>
      <c r="AO40" s="53" t="str">
        <f t="shared" si="1"/>
        <v>8.1.NC.T</v>
      </c>
      <c r="AP40" s="615" t="str">
        <f t="shared" si="8"/>
        <v>of which: Tropical1</v>
      </c>
      <c r="AQ40" s="611" t="s">
        <v>404</v>
      </c>
      <c r="AR40" s="212">
        <f>'JQ1 Production'!D52+'JQ2 Trade'!D40-'JQ2 Trade'!H40</f>
        <v>0</v>
      </c>
      <c r="AS40" s="1095">
        <f>'JQ1 Production'!E52+'JQ2 Trade'!E40-'JQ2 Trade'!I40</f>
        <v>0</v>
      </c>
      <c r="AT40" s="135"/>
      <c r="AU40" s="67"/>
      <c r="AW40" s="42"/>
      <c r="AX40" s="53" t="s">
        <v>218</v>
      </c>
      <c r="AY40" s="8" t="s">
        <v>388</v>
      </c>
      <c r="AZ40" s="214" t="s">
        <v>462</v>
      </c>
      <c r="BA40" s="71" t="str">
        <f>IF(ISTEXT(#REF!),IF(#REF!=0,"INTRA-EU","CHECK")," ")</f>
        <v xml:space="preserve"> </v>
      </c>
      <c r="BB40" s="71" t="str">
        <f>IF(ISTEXT(#REF!),IF(#REF!=0,"INTRA-EU","CHECK")," ")</f>
        <v xml:space="preserve"> </v>
      </c>
      <c r="BC40" s="71" t="str">
        <f>IF(ISTEXT(#REF!),IF(#REF!=0,"INTRA-EU","CHECK")," ")</f>
        <v xml:space="preserve"> </v>
      </c>
      <c r="BD40" s="72" t="str">
        <f>IF(ISTEXT(#REF!),IF(#REF!=0,"INTRA-EU","CHECK")," ")</f>
        <v xml:space="preserve"> </v>
      </c>
    </row>
    <row r="41" spans="1:56" s="3" customFormat="1" ht="15" customHeight="1" x14ac:dyDescent="0.15">
      <c r="A41" s="182" t="s">
        <v>219</v>
      </c>
      <c r="B41" s="1123" t="s">
        <v>412</v>
      </c>
      <c r="C41" s="1124" t="s">
        <v>466</v>
      </c>
      <c r="D41" s="373"/>
      <c r="E41" s="373"/>
      <c r="F41" s="373"/>
      <c r="G41" s="373"/>
      <c r="H41" s="373"/>
      <c r="I41" s="373"/>
      <c r="J41" s="373"/>
      <c r="K41" s="374"/>
      <c r="L41" s="637"/>
      <c r="M41" s="634"/>
      <c r="N41" s="633"/>
      <c r="O41" s="634"/>
      <c r="P41" s="633"/>
      <c r="Q41" s="633"/>
      <c r="R41" s="637"/>
      <c r="S41" s="641"/>
      <c r="T41" s="633"/>
      <c r="U41" s="634"/>
      <c r="V41" s="633"/>
      <c r="W41" s="634"/>
      <c r="X41" s="633"/>
      <c r="Y41" s="634"/>
      <c r="Z41" s="633"/>
      <c r="AA41" s="634"/>
      <c r="AB41" s="227"/>
      <c r="AC41" s="182" t="s">
        <v>219</v>
      </c>
      <c r="AD41" s="1119" t="s">
        <v>412</v>
      </c>
      <c r="AE41" s="612" t="s">
        <v>404</v>
      </c>
      <c r="AF41" s="245">
        <f>D41-(D42+D43)</f>
        <v>0</v>
      </c>
      <c r="AG41" s="245">
        <f t="shared" ref="AG41:AM41" si="14">E41-(E42+E43)</f>
        <v>0</v>
      </c>
      <c r="AH41" s="245">
        <f t="shared" si="14"/>
        <v>0</v>
      </c>
      <c r="AI41" s="245">
        <f t="shared" si="14"/>
        <v>0</v>
      </c>
      <c r="AJ41" s="245">
        <f t="shared" si="14"/>
        <v>0</v>
      </c>
      <c r="AK41" s="245">
        <f t="shared" si="14"/>
        <v>0</v>
      </c>
      <c r="AL41" s="245">
        <f t="shared" si="14"/>
        <v>0</v>
      </c>
      <c r="AM41" s="744">
        <f t="shared" si="14"/>
        <v>0</v>
      </c>
      <c r="AN41" s="42"/>
      <c r="AO41" s="182" t="s">
        <v>219</v>
      </c>
      <c r="AP41" s="1119" t="s">
        <v>412</v>
      </c>
      <c r="AQ41" s="612" t="s">
        <v>404</v>
      </c>
      <c r="AR41" s="212">
        <f>'JQ1 Production'!D53+'JQ2 Trade'!D41-'JQ2 Trade'!H41</f>
        <v>0</v>
      </c>
      <c r="AS41" s="1095">
        <f>'JQ1 Production'!E53+'JQ2 Trade'!E41-'JQ2 Trade'!I41</f>
        <v>0</v>
      </c>
      <c r="AT41" s="135"/>
      <c r="AU41" s="67"/>
      <c r="AW41" s="42"/>
      <c r="AX41" s="53"/>
      <c r="AY41" s="8"/>
      <c r="AZ41" s="214"/>
      <c r="BA41" s="71"/>
      <c r="BB41" s="71"/>
      <c r="BC41" s="71"/>
      <c r="BD41" s="72"/>
    </row>
    <row r="42" spans="1:56" s="3" customFormat="1" ht="15" customHeight="1" x14ac:dyDescent="0.15">
      <c r="A42" s="182" t="s">
        <v>222</v>
      </c>
      <c r="B42" s="1123" t="s">
        <v>413</v>
      </c>
      <c r="C42" s="1124" t="s">
        <v>466</v>
      </c>
      <c r="D42" s="373"/>
      <c r="E42" s="373"/>
      <c r="F42" s="373"/>
      <c r="G42" s="373"/>
      <c r="H42" s="373"/>
      <c r="I42" s="373"/>
      <c r="J42" s="373"/>
      <c r="K42" s="374"/>
      <c r="L42" s="637"/>
      <c r="M42" s="634"/>
      <c r="N42" s="633"/>
      <c r="O42" s="634"/>
      <c r="P42" s="633"/>
      <c r="Q42" s="633"/>
      <c r="R42" s="637"/>
      <c r="S42" s="641"/>
      <c r="T42" s="633"/>
      <c r="U42" s="634"/>
      <c r="V42" s="633"/>
      <c r="W42" s="634"/>
      <c r="X42" s="633"/>
      <c r="Y42" s="634"/>
      <c r="Z42" s="633"/>
      <c r="AA42" s="634"/>
      <c r="AB42" s="227"/>
      <c r="AC42" s="182" t="s">
        <v>222</v>
      </c>
      <c r="AD42" s="1119" t="s">
        <v>413</v>
      </c>
      <c r="AE42" s="612" t="s">
        <v>404</v>
      </c>
      <c r="AF42" s="245"/>
      <c r="AG42" s="245"/>
      <c r="AH42" s="245"/>
      <c r="AI42" s="245"/>
      <c r="AJ42" s="245"/>
      <c r="AK42" s="245"/>
      <c r="AL42" s="245"/>
      <c r="AM42" s="744"/>
      <c r="AN42" s="42"/>
      <c r="AO42" s="182" t="s">
        <v>222</v>
      </c>
      <c r="AP42" s="1119" t="s">
        <v>413</v>
      </c>
      <c r="AQ42" s="612" t="s">
        <v>404</v>
      </c>
      <c r="AR42" s="212">
        <f>'JQ1 Production'!D54+'JQ2 Trade'!D42-'JQ2 Trade'!H42</f>
        <v>0</v>
      </c>
      <c r="AS42" s="1095">
        <f>'JQ1 Production'!E54+'JQ2 Trade'!E42-'JQ2 Trade'!I42</f>
        <v>0</v>
      </c>
      <c r="AT42" s="135"/>
      <c r="AU42" s="67"/>
      <c r="AW42" s="42"/>
      <c r="AX42" s="53"/>
      <c r="AY42" s="8"/>
      <c r="AZ42" s="214"/>
      <c r="BA42" s="71"/>
      <c r="BB42" s="71"/>
      <c r="BC42" s="71"/>
      <c r="BD42" s="72"/>
    </row>
    <row r="43" spans="1:56" s="3" customFormat="1" ht="15" customHeight="1" x14ac:dyDescent="0.15">
      <c r="A43" s="182" t="s">
        <v>223</v>
      </c>
      <c r="B43" s="1123" t="s">
        <v>414</v>
      </c>
      <c r="C43" s="1124" t="s">
        <v>466</v>
      </c>
      <c r="D43" s="373"/>
      <c r="E43" s="373"/>
      <c r="F43" s="373"/>
      <c r="G43" s="373"/>
      <c r="H43" s="373"/>
      <c r="I43" s="373"/>
      <c r="J43" s="373"/>
      <c r="K43" s="374"/>
      <c r="L43" s="637"/>
      <c r="M43" s="634"/>
      <c r="N43" s="633"/>
      <c r="O43" s="634"/>
      <c r="P43" s="633"/>
      <c r="Q43" s="633"/>
      <c r="R43" s="637"/>
      <c r="S43" s="641"/>
      <c r="T43" s="633"/>
      <c r="U43" s="634"/>
      <c r="V43" s="633"/>
      <c r="W43" s="634"/>
      <c r="X43" s="633"/>
      <c r="Y43" s="634"/>
      <c r="Z43" s="633"/>
      <c r="AA43" s="634"/>
      <c r="AB43" s="227"/>
      <c r="AC43" s="182" t="s">
        <v>223</v>
      </c>
      <c r="AD43" s="1119" t="s">
        <v>414</v>
      </c>
      <c r="AE43" s="612" t="s">
        <v>404</v>
      </c>
      <c r="AF43" s="245"/>
      <c r="AG43" s="245"/>
      <c r="AH43" s="245"/>
      <c r="AI43" s="245"/>
      <c r="AJ43" s="245"/>
      <c r="AK43" s="245"/>
      <c r="AL43" s="245"/>
      <c r="AM43" s="744"/>
      <c r="AN43" s="42"/>
      <c r="AO43" s="182" t="s">
        <v>223</v>
      </c>
      <c r="AP43" s="1119" t="s">
        <v>414</v>
      </c>
      <c r="AQ43" s="612" t="s">
        <v>404</v>
      </c>
      <c r="AR43" s="212">
        <f>'JQ1 Production'!D55+'JQ2 Trade'!D43-'JQ2 Trade'!H43</f>
        <v>0</v>
      </c>
      <c r="AS43" s="1095">
        <f>'JQ1 Production'!E55+'JQ2 Trade'!E43-'JQ2 Trade'!I43</f>
        <v>0</v>
      </c>
      <c r="AT43" s="135"/>
      <c r="AU43" s="67"/>
      <c r="AW43" s="42"/>
      <c r="AX43" s="53"/>
      <c r="AY43" s="8"/>
      <c r="AZ43" s="214"/>
      <c r="BA43" s="71"/>
      <c r="BB43" s="71"/>
      <c r="BC43" s="71"/>
      <c r="BD43" s="72"/>
    </row>
    <row r="44" spans="1:56" s="3" customFormat="1" ht="15" customHeight="1" x14ac:dyDescent="0.15">
      <c r="A44" s="182" t="s">
        <v>225</v>
      </c>
      <c r="B44" s="1156" t="s">
        <v>468</v>
      </c>
      <c r="C44" s="1124" t="s">
        <v>466</v>
      </c>
      <c r="D44" s="373"/>
      <c r="E44" s="373"/>
      <c r="F44" s="373"/>
      <c r="G44" s="373"/>
      <c r="H44" s="373"/>
      <c r="I44" s="373"/>
      <c r="J44" s="373"/>
      <c r="K44" s="374"/>
      <c r="L44" s="637"/>
      <c r="M44" s="634"/>
      <c r="N44" s="633"/>
      <c r="O44" s="634"/>
      <c r="P44" s="633"/>
      <c r="Q44" s="633"/>
      <c r="R44" s="637"/>
      <c r="S44" s="641"/>
      <c r="T44" s="633"/>
      <c r="U44" s="634"/>
      <c r="V44" s="633"/>
      <c r="W44" s="634"/>
      <c r="X44" s="633"/>
      <c r="Y44" s="634"/>
      <c r="Z44" s="633"/>
      <c r="AA44" s="634"/>
      <c r="AB44" s="227"/>
      <c r="AC44" s="182" t="s">
        <v>225</v>
      </c>
      <c r="AD44" s="1121" t="s">
        <v>415</v>
      </c>
      <c r="AE44" s="612" t="s">
        <v>404</v>
      </c>
      <c r="AF44" s="245"/>
      <c r="AG44" s="245"/>
      <c r="AH44" s="245"/>
      <c r="AI44" s="245"/>
      <c r="AJ44" s="245"/>
      <c r="AK44" s="245"/>
      <c r="AL44" s="245"/>
      <c r="AM44" s="744"/>
      <c r="AN44" s="42"/>
      <c r="AO44" s="182" t="s">
        <v>225</v>
      </c>
      <c r="AP44" s="1121" t="s">
        <v>415</v>
      </c>
      <c r="AQ44" s="612" t="s">
        <v>404</v>
      </c>
      <c r="AR44" s="212">
        <f>'JQ1 Production'!D56+'JQ2 Trade'!D44-'JQ2 Trade'!H44</f>
        <v>0</v>
      </c>
      <c r="AS44" s="1095">
        <f>'JQ1 Production'!E56+'JQ2 Trade'!E44-'JQ2 Trade'!I44</f>
        <v>0</v>
      </c>
      <c r="AT44" s="135"/>
      <c r="AU44" s="67"/>
      <c r="AW44" s="42"/>
      <c r="AX44" s="53"/>
      <c r="AY44" s="8"/>
      <c r="AZ44" s="214"/>
      <c r="BA44" s="71"/>
      <c r="BB44" s="71"/>
      <c r="BC44" s="71"/>
      <c r="BD44" s="72"/>
    </row>
    <row r="45" spans="1:56" s="3" customFormat="1" ht="15" customHeight="1" x14ac:dyDescent="0.15">
      <c r="A45" s="178" t="s">
        <v>226</v>
      </c>
      <c r="B45" s="428" t="s">
        <v>416</v>
      </c>
      <c r="C45" s="215" t="s">
        <v>466</v>
      </c>
      <c r="D45" s="373"/>
      <c r="E45" s="373"/>
      <c r="F45" s="373"/>
      <c r="G45" s="373"/>
      <c r="H45" s="373"/>
      <c r="I45" s="373"/>
      <c r="J45" s="373"/>
      <c r="K45" s="374"/>
      <c r="L45" s="637"/>
      <c r="M45" s="634"/>
      <c r="N45" s="633"/>
      <c r="O45" s="634"/>
      <c r="P45" s="633"/>
      <c r="Q45" s="633"/>
      <c r="R45" s="637"/>
      <c r="S45" s="641"/>
      <c r="T45" s="633"/>
      <c r="U45" s="634"/>
      <c r="V45" s="633"/>
      <c r="W45" s="634"/>
      <c r="X45" s="633"/>
      <c r="Y45" s="634"/>
      <c r="Z45" s="633"/>
      <c r="AA45" s="634"/>
      <c r="AB45" s="227"/>
      <c r="AC45" s="243" t="str">
        <f t="shared" ref="AC45:AC74" si="15">A45</f>
        <v>8.2</v>
      </c>
      <c r="AD45" s="613" t="str">
        <f t="shared" si="2"/>
        <v>PARTICLE BOARD, ORIENTED STRAND BOARD (OSB) AND SIMILAR BOARD</v>
      </c>
      <c r="AE45" s="646" t="s">
        <v>404</v>
      </c>
      <c r="AF45" s="245"/>
      <c r="AG45" s="245"/>
      <c r="AH45" s="245"/>
      <c r="AI45" s="245"/>
      <c r="AJ45" s="245"/>
      <c r="AK45" s="245"/>
      <c r="AL45" s="245"/>
      <c r="AM45" s="744"/>
      <c r="AN45" s="42"/>
      <c r="AO45" s="53" t="str">
        <f t="shared" ref="AO45:AO74" si="16">A45</f>
        <v>8.2</v>
      </c>
      <c r="AP45" s="613" t="str">
        <f t="shared" si="8"/>
        <v>PARTICLE BOARD, ORIENTED STRAND BOARD (OSB) AND SIMILAR BOARD</v>
      </c>
      <c r="AQ45" s="646" t="s">
        <v>404</v>
      </c>
      <c r="AR45" s="212">
        <f>'JQ1 Production'!D57+'JQ2 Trade'!D45-'JQ2 Trade'!H45</f>
        <v>0</v>
      </c>
      <c r="AS45" s="1095">
        <f>'JQ1 Production'!E57+'JQ2 Trade'!E45-'JQ2 Trade'!I45</f>
        <v>0</v>
      </c>
      <c r="AT45" s="135"/>
      <c r="AU45" s="67"/>
      <c r="AW45" s="42"/>
      <c r="AX45" s="53" t="s">
        <v>226</v>
      </c>
      <c r="AY45" s="9" t="s">
        <v>469</v>
      </c>
      <c r="AZ45" s="214" t="s">
        <v>462</v>
      </c>
      <c r="BA45" s="75" t="str">
        <f>IF(ISTEXT(#REF!),IF(#REF!=0,"INTRA-EU","CHECK")," ")</f>
        <v xml:space="preserve"> </v>
      </c>
      <c r="BB45" s="75" t="str">
        <f>IF(ISTEXT(#REF!),IF(#REF!=0,"INTRA-EU","CHECK")," ")</f>
        <v xml:space="preserve"> </v>
      </c>
      <c r="BC45" s="75" t="str">
        <f>IF(ISTEXT(#REF!),IF(#REF!=0,"INTRA-EU","CHECK")," ")</f>
        <v xml:space="preserve"> </v>
      </c>
      <c r="BD45" s="76" t="str">
        <f>IF(ISTEXT(#REF!),IF(#REF!=0,"INTRA-EU","CHECK")," ")</f>
        <v xml:space="preserve"> </v>
      </c>
    </row>
    <row r="46" spans="1:56" s="3" customFormat="1" ht="15" customHeight="1" x14ac:dyDescent="0.15">
      <c r="A46" s="178" t="s">
        <v>232</v>
      </c>
      <c r="B46" s="912" t="s">
        <v>417</v>
      </c>
      <c r="C46" s="211" t="s">
        <v>466</v>
      </c>
      <c r="D46" s="368"/>
      <c r="E46" s="368"/>
      <c r="F46" s="368"/>
      <c r="G46" s="368"/>
      <c r="H46" s="368"/>
      <c r="I46" s="368"/>
      <c r="J46" s="368"/>
      <c r="K46" s="369"/>
      <c r="L46" s="637"/>
      <c r="M46" s="634"/>
      <c r="N46" s="633"/>
      <c r="O46" s="634"/>
      <c r="P46" s="633"/>
      <c r="Q46" s="633"/>
      <c r="R46" s="637"/>
      <c r="S46" s="641"/>
      <c r="T46" s="633"/>
      <c r="U46" s="634"/>
      <c r="V46" s="633"/>
      <c r="W46" s="634"/>
      <c r="X46" s="633"/>
      <c r="Y46" s="634"/>
      <c r="Z46" s="633"/>
      <c r="AA46" s="634"/>
      <c r="AB46" s="227"/>
      <c r="AC46" s="243" t="str">
        <f t="shared" si="15"/>
        <v>8.2.1</v>
      </c>
      <c r="AD46" s="614" t="str">
        <f t="shared" si="2"/>
        <v>of which: ORIENTED STRAND BOARD (OSB)</v>
      </c>
      <c r="AE46" s="611" t="s">
        <v>404</v>
      </c>
      <c r="AF46" s="248"/>
      <c r="AG46" s="248"/>
      <c r="AH46" s="248"/>
      <c r="AI46" s="248"/>
      <c r="AJ46" s="248"/>
      <c r="AK46" s="248"/>
      <c r="AL46" s="248"/>
      <c r="AM46" s="746"/>
      <c r="AN46" s="42"/>
      <c r="AO46" s="53" t="str">
        <f t="shared" si="16"/>
        <v>8.2.1</v>
      </c>
      <c r="AP46" s="614" t="str">
        <f t="shared" si="8"/>
        <v>of which: ORIENTED STRAND BOARD (OSB)</v>
      </c>
      <c r="AQ46" s="611" t="s">
        <v>404</v>
      </c>
      <c r="AR46" s="212">
        <f>'JQ1 Production'!D58+'JQ2 Trade'!D46-'JQ2 Trade'!H46</f>
        <v>0</v>
      </c>
      <c r="AS46" s="1095">
        <f>'JQ1 Production'!E58+'JQ2 Trade'!E46-'JQ2 Trade'!I46</f>
        <v>0</v>
      </c>
      <c r="AT46" s="135"/>
      <c r="AU46" s="67"/>
      <c r="AW46" s="42"/>
      <c r="AX46" s="53" t="s">
        <v>232</v>
      </c>
      <c r="AY46" s="7" t="s">
        <v>470</v>
      </c>
      <c r="AZ46" s="214" t="s">
        <v>462</v>
      </c>
      <c r="BA46" s="75" t="str">
        <f>IF(ISTEXT(#REF!),IF(#REF!=0,"INTRA-EU","CHECK")," ")</f>
        <v xml:space="preserve"> </v>
      </c>
      <c r="BB46" s="75" t="str">
        <f>IF(ISTEXT(#REF!),IF(#REF!=0,"INTRA-EU","CHECK")," ")</f>
        <v xml:space="preserve"> </v>
      </c>
      <c r="BC46" s="75" t="str">
        <f>IF(ISTEXT(#REF!),IF(#REF!=0,"INTRA-EU","CHECK")," ")</f>
        <v xml:space="preserve"> </v>
      </c>
      <c r="BD46" s="76" t="str">
        <f>IF(ISTEXT(#REF!),IF(#REF!=0,"INTRA-EU","CHECK")," ")</f>
        <v xml:space="preserve"> </v>
      </c>
    </row>
    <row r="47" spans="1:56" s="3" customFormat="1" ht="15" customHeight="1" x14ac:dyDescent="0.15">
      <c r="A47" s="178" t="s">
        <v>234</v>
      </c>
      <c r="B47" s="9" t="s">
        <v>235</v>
      </c>
      <c r="C47" s="215" t="s">
        <v>466</v>
      </c>
      <c r="D47" s="373"/>
      <c r="E47" s="373"/>
      <c r="F47" s="373"/>
      <c r="G47" s="373"/>
      <c r="H47" s="373"/>
      <c r="I47" s="373"/>
      <c r="J47" s="373"/>
      <c r="K47" s="374"/>
      <c r="L47" s="637"/>
      <c r="M47" s="634"/>
      <c r="N47" s="633"/>
      <c r="O47" s="634"/>
      <c r="P47" s="633"/>
      <c r="Q47" s="633"/>
      <c r="R47" s="637"/>
      <c r="S47" s="641"/>
      <c r="T47" s="633"/>
      <c r="U47" s="634"/>
      <c r="V47" s="633"/>
      <c r="W47" s="634"/>
      <c r="X47" s="633"/>
      <c r="Y47" s="634"/>
      <c r="Z47" s="633"/>
      <c r="AA47" s="634"/>
      <c r="AB47" s="227"/>
      <c r="AC47" s="243" t="str">
        <f t="shared" si="15"/>
        <v>8.3</v>
      </c>
      <c r="AD47" s="613" t="str">
        <f t="shared" si="2"/>
        <v xml:space="preserve">FIBREBOARD </v>
      </c>
      <c r="AE47" s="646" t="s">
        <v>404</v>
      </c>
      <c r="AF47" s="349">
        <f>D47-(D48+D49+D50)</f>
        <v>0</v>
      </c>
      <c r="AG47" s="349">
        <f t="shared" ref="AG47:AM47" si="17">E47-(E48+E49+E50)</f>
        <v>0</v>
      </c>
      <c r="AH47" s="349">
        <f t="shared" si="17"/>
        <v>0</v>
      </c>
      <c r="AI47" s="349">
        <f t="shared" si="17"/>
        <v>0</v>
      </c>
      <c r="AJ47" s="349">
        <f t="shared" si="17"/>
        <v>0</v>
      </c>
      <c r="AK47" s="349">
        <f t="shared" si="17"/>
        <v>0</v>
      </c>
      <c r="AL47" s="349">
        <f t="shared" si="17"/>
        <v>0</v>
      </c>
      <c r="AM47" s="745">
        <f t="shared" si="17"/>
        <v>0</v>
      </c>
      <c r="AN47" s="221"/>
      <c r="AO47" s="53" t="str">
        <f t="shared" si="16"/>
        <v>8.3</v>
      </c>
      <c r="AP47" s="613" t="str">
        <f t="shared" si="8"/>
        <v xml:space="preserve">FIBREBOARD </v>
      </c>
      <c r="AQ47" s="646" t="s">
        <v>404</v>
      </c>
      <c r="AR47" s="212">
        <f>'JQ1 Production'!D59+'JQ2 Trade'!D47-'JQ2 Trade'!H47</f>
        <v>0</v>
      </c>
      <c r="AS47" s="1095">
        <f>'JQ1 Production'!E59+'JQ2 Trade'!E47-'JQ2 Trade'!I47</f>
        <v>0</v>
      </c>
      <c r="AT47" s="135"/>
      <c r="AU47" s="67"/>
      <c r="AW47" s="42"/>
      <c r="AX47" s="53" t="s">
        <v>234</v>
      </c>
      <c r="AY47" s="9" t="s">
        <v>235</v>
      </c>
      <c r="AZ47" s="214" t="s">
        <v>462</v>
      </c>
      <c r="BA47" s="75" t="str">
        <f>IF(ISTEXT(#REF!),IF(#REF!=0,"INTRA-EU","CHECK")," ")</f>
        <v xml:space="preserve"> </v>
      </c>
      <c r="BB47" s="75" t="str">
        <f>IF(ISTEXT(#REF!),IF(#REF!=0,"INTRA-EU","CHECK")," ")</f>
        <v xml:space="preserve"> </v>
      </c>
      <c r="BC47" s="75" t="str">
        <f>IF(ISTEXT(#REF!),IF(#REF!=0,"INTRA-EU","CHECK")," ")</f>
        <v xml:space="preserve"> </v>
      </c>
      <c r="BD47" s="76" t="str">
        <f>IF(ISTEXT(#REF!),IF(#REF!=0,"INTRA-EU","CHECK")," ")</f>
        <v xml:space="preserve"> </v>
      </c>
    </row>
    <row r="48" spans="1:56" s="3" customFormat="1" ht="15" customHeight="1" x14ac:dyDescent="0.15">
      <c r="A48" s="178" t="s">
        <v>236</v>
      </c>
      <c r="B48" s="7" t="s">
        <v>237</v>
      </c>
      <c r="C48" s="214" t="s">
        <v>466</v>
      </c>
      <c r="D48" s="368"/>
      <c r="E48" s="368"/>
      <c r="F48" s="368"/>
      <c r="G48" s="368"/>
      <c r="H48" s="368"/>
      <c r="I48" s="368"/>
      <c r="J48" s="368"/>
      <c r="K48" s="369"/>
      <c r="L48" s="637"/>
      <c r="M48" s="634"/>
      <c r="N48" s="633"/>
      <c r="O48" s="634"/>
      <c r="P48" s="633"/>
      <c r="Q48" s="633"/>
      <c r="R48" s="637"/>
      <c r="S48" s="641"/>
      <c r="T48" s="633"/>
      <c r="U48" s="634"/>
      <c r="V48" s="633"/>
      <c r="W48" s="634"/>
      <c r="X48" s="633"/>
      <c r="Y48" s="634"/>
      <c r="Z48" s="633"/>
      <c r="AA48" s="634"/>
      <c r="AB48" s="227"/>
      <c r="AC48" s="243" t="str">
        <f t="shared" si="15"/>
        <v>8.3.1</v>
      </c>
      <c r="AD48" s="614" t="str">
        <f t="shared" ref="AD48:AD74" si="18">B48</f>
        <v xml:space="preserve">HARDBOARD </v>
      </c>
      <c r="AE48" s="645" t="s">
        <v>404</v>
      </c>
      <c r="AF48" s="245"/>
      <c r="AG48" s="245"/>
      <c r="AH48" s="245"/>
      <c r="AI48" s="245"/>
      <c r="AJ48" s="245"/>
      <c r="AK48" s="245"/>
      <c r="AL48" s="245"/>
      <c r="AM48" s="744"/>
      <c r="AN48" s="42"/>
      <c r="AO48" s="53" t="str">
        <f t="shared" si="16"/>
        <v>8.3.1</v>
      </c>
      <c r="AP48" s="614" t="str">
        <f t="shared" si="8"/>
        <v xml:space="preserve">HARDBOARD </v>
      </c>
      <c r="AQ48" s="645" t="s">
        <v>404</v>
      </c>
      <c r="AR48" s="212">
        <f>'JQ1 Production'!D60+'JQ2 Trade'!D48-'JQ2 Trade'!H48</f>
        <v>0</v>
      </c>
      <c r="AS48" s="1095">
        <f>'JQ1 Production'!E60+'JQ2 Trade'!E48-'JQ2 Trade'!I48</f>
        <v>0</v>
      </c>
      <c r="AT48" s="135"/>
      <c r="AU48" s="67"/>
      <c r="AW48" s="42"/>
      <c r="AX48" s="53" t="s">
        <v>236</v>
      </c>
      <c r="AY48" s="7" t="s">
        <v>237</v>
      </c>
      <c r="AZ48" s="16" t="s">
        <v>463</v>
      </c>
      <c r="BA48" s="71" t="str">
        <f>IF(ISTEXT(#REF!),IF(#REF!=0,"INTRA-EU","CHECK")," ")</f>
        <v xml:space="preserve"> </v>
      </c>
      <c r="BB48" s="71" t="str">
        <f>IF(ISTEXT(#REF!),IF(#REF!=0,"INTRA-EU","CHECK")," ")</f>
        <v xml:space="preserve"> </v>
      </c>
      <c r="BC48" s="71" t="str">
        <f>IF(ISTEXT(#REF!),IF(#REF!=0,"INTRA-EU","CHECK")," ")</f>
        <v xml:space="preserve"> </v>
      </c>
      <c r="BD48" s="72" t="str">
        <f>IF(ISTEXT(#REF!),IF(#REF!=0,"INTRA-EU","CHECK")," ")</f>
        <v xml:space="preserve"> </v>
      </c>
    </row>
    <row r="49" spans="1:56" s="3" customFormat="1" ht="15" customHeight="1" thickBot="1" x14ac:dyDescent="0.2">
      <c r="A49" s="178" t="s">
        <v>239</v>
      </c>
      <c r="B49" s="7" t="s">
        <v>240</v>
      </c>
      <c r="C49" s="214" t="s">
        <v>466</v>
      </c>
      <c r="D49" s="368"/>
      <c r="E49" s="368"/>
      <c r="F49" s="368"/>
      <c r="G49" s="368"/>
      <c r="H49" s="368"/>
      <c r="I49" s="368"/>
      <c r="J49" s="368"/>
      <c r="K49" s="369"/>
      <c r="L49" s="637"/>
      <c r="M49" s="634"/>
      <c r="N49" s="633"/>
      <c r="O49" s="634"/>
      <c r="P49" s="633"/>
      <c r="Q49" s="633"/>
      <c r="R49" s="637"/>
      <c r="S49" s="641"/>
      <c r="T49" s="633"/>
      <c r="U49" s="634"/>
      <c r="V49" s="633"/>
      <c r="W49" s="634"/>
      <c r="X49" s="633"/>
      <c r="Y49" s="634"/>
      <c r="Z49" s="633"/>
      <c r="AA49" s="634"/>
      <c r="AB49" s="227"/>
      <c r="AC49" s="243" t="str">
        <f t="shared" si="15"/>
        <v>8.3.2</v>
      </c>
      <c r="AD49" s="614" t="str">
        <f t="shared" si="18"/>
        <v>MEDIUM/HIGH DENSITY FIBREBOARD (MDF/HDF)</v>
      </c>
      <c r="AE49" s="645" t="s">
        <v>404</v>
      </c>
      <c r="AF49" s="245"/>
      <c r="AG49" s="245"/>
      <c r="AH49" s="245"/>
      <c r="AI49" s="245"/>
      <c r="AJ49" s="245"/>
      <c r="AK49" s="245"/>
      <c r="AL49" s="245"/>
      <c r="AM49" s="744"/>
      <c r="AN49" s="42"/>
      <c r="AO49" s="53" t="str">
        <f t="shared" si="16"/>
        <v>8.3.2</v>
      </c>
      <c r="AP49" s="614" t="str">
        <f t="shared" si="8"/>
        <v>MEDIUM/HIGH DENSITY FIBREBOARD (MDF/HDF)</v>
      </c>
      <c r="AQ49" s="645" t="s">
        <v>404</v>
      </c>
      <c r="AR49" s="212">
        <f>'JQ1 Production'!D61+'JQ2 Trade'!D49-'JQ2 Trade'!H49</f>
        <v>0</v>
      </c>
      <c r="AS49" s="1095">
        <f>'JQ1 Production'!E61+'JQ2 Trade'!E49-'JQ2 Trade'!I49</f>
        <v>0</v>
      </c>
      <c r="AT49" s="135"/>
      <c r="AU49" s="67"/>
      <c r="AW49" s="42"/>
      <c r="AX49" s="53" t="s">
        <v>239</v>
      </c>
      <c r="AY49" s="7" t="s">
        <v>240</v>
      </c>
      <c r="AZ49" s="1573" t="s">
        <v>463</v>
      </c>
      <c r="BA49" s="78" t="str">
        <f>IF(ISTEXT(#REF!),IF(#REF!=0,"INTRA-EU","CHECK")," ")</f>
        <v xml:space="preserve"> </v>
      </c>
      <c r="BB49" s="78" t="str">
        <f>IF(ISTEXT(#REF!),IF(#REF!=0,"INTRA-EU","CHECK")," ")</f>
        <v xml:space="preserve"> </v>
      </c>
      <c r="BC49" s="78" t="str">
        <f>IF(ISTEXT(#REF!),IF(#REF!=0,"INTRA-EU","CHECK")," ")</f>
        <v xml:space="preserve"> </v>
      </c>
      <c r="BD49" s="79" t="str">
        <f>IF(ISTEXT(#REF!),IF(#REF!=0,"INTRA-EU","CHECK")," ")</f>
        <v xml:space="preserve"> </v>
      </c>
    </row>
    <row r="50" spans="1:56" s="3" customFormat="1" ht="15" customHeight="1" thickBot="1" x14ac:dyDescent="0.2">
      <c r="A50" s="179" t="s">
        <v>241</v>
      </c>
      <c r="B50" s="10" t="s">
        <v>418</v>
      </c>
      <c r="C50" s="211" t="s">
        <v>466</v>
      </c>
      <c r="D50" s="368"/>
      <c r="E50" s="368"/>
      <c r="F50" s="368"/>
      <c r="G50" s="368"/>
      <c r="H50" s="368"/>
      <c r="I50" s="368"/>
      <c r="J50" s="368"/>
      <c r="K50" s="369"/>
      <c r="L50" s="637"/>
      <c r="M50" s="634"/>
      <c r="N50" s="633"/>
      <c r="O50" s="634"/>
      <c r="P50" s="633"/>
      <c r="Q50" s="633"/>
      <c r="R50" s="637"/>
      <c r="S50" s="641"/>
      <c r="T50" s="633"/>
      <c r="U50" s="634"/>
      <c r="V50" s="633"/>
      <c r="W50" s="634"/>
      <c r="X50" s="633"/>
      <c r="Y50" s="634"/>
      <c r="Z50" s="633"/>
      <c r="AA50" s="634"/>
      <c r="AB50" s="227"/>
      <c r="AC50" s="753" t="str">
        <f t="shared" si="15"/>
        <v>8.3.3</v>
      </c>
      <c r="AD50" s="650" t="str">
        <f t="shared" si="18"/>
        <v xml:space="preserve">OTHER FIBREBOARD </v>
      </c>
      <c r="AE50" s="611" t="s">
        <v>404</v>
      </c>
      <c r="AF50" s="248"/>
      <c r="AG50" s="248"/>
      <c r="AH50" s="248"/>
      <c r="AI50" s="248"/>
      <c r="AJ50" s="248"/>
      <c r="AK50" s="248"/>
      <c r="AL50" s="248"/>
      <c r="AM50" s="746"/>
      <c r="AN50" s="42"/>
      <c r="AO50" s="52" t="str">
        <f t="shared" si="16"/>
        <v>8.3.3</v>
      </c>
      <c r="AP50" s="650" t="str">
        <f t="shared" si="8"/>
        <v xml:space="preserve">OTHER FIBREBOARD </v>
      </c>
      <c r="AQ50" s="611" t="s">
        <v>404</v>
      </c>
      <c r="AR50" s="212">
        <f>'JQ1 Production'!D62+'JQ2 Trade'!D50-'JQ2 Trade'!H50</f>
        <v>0</v>
      </c>
      <c r="AS50" s="1095">
        <f>'JQ1 Production'!E62+'JQ2 Trade'!E50-'JQ2 Trade'!I50</f>
        <v>0</v>
      </c>
      <c r="AT50" s="135"/>
      <c r="AU50" s="67"/>
      <c r="AW50" s="42"/>
      <c r="AX50" s="52" t="s">
        <v>241</v>
      </c>
      <c r="AY50" s="10" t="s">
        <v>418</v>
      </c>
      <c r="AZ50" s="1574" t="s">
        <v>463</v>
      </c>
      <c r="BA50" s="80" t="str">
        <f>IF(ISTEXT(#REF!),IF(#REF!=0,"INTRA-EU","CHECK")," ")</f>
        <v xml:space="preserve"> </v>
      </c>
      <c r="BB50" s="80" t="str">
        <f>IF(ISTEXT(#REF!),IF(#REF!=0,"INTRA-EU","CHECK")," ")</f>
        <v xml:space="preserve"> </v>
      </c>
      <c r="BC50" s="80" t="str">
        <f>IF(ISTEXT(#REF!),IF(#REF!=0,"INTRA-EU","CHECK")," ")</f>
        <v xml:space="preserve"> </v>
      </c>
      <c r="BD50" s="81" t="str">
        <f>IF(ISTEXT(#REF!),IF(#REF!=0,"INTRA-EU","CHECK")," ")</f>
        <v xml:space="preserve"> </v>
      </c>
    </row>
    <row r="51" spans="1:56" s="3" customFormat="1" ht="15" customHeight="1" x14ac:dyDescent="0.15">
      <c r="A51" s="181" t="s">
        <v>244</v>
      </c>
      <c r="B51" s="216" t="s">
        <v>245</v>
      </c>
      <c r="C51" s="222" t="s">
        <v>402</v>
      </c>
      <c r="D51" s="370"/>
      <c r="E51" s="370"/>
      <c r="F51" s="370"/>
      <c r="G51" s="370"/>
      <c r="H51" s="370"/>
      <c r="I51" s="370"/>
      <c r="J51" s="370"/>
      <c r="K51" s="371"/>
      <c r="L51" s="636"/>
      <c r="M51" s="632"/>
      <c r="N51" s="631"/>
      <c r="O51" s="632"/>
      <c r="P51" s="631"/>
      <c r="Q51" s="631"/>
      <c r="R51" s="636"/>
      <c r="S51" s="640"/>
      <c r="T51" s="631"/>
      <c r="U51" s="632"/>
      <c r="V51" s="631"/>
      <c r="W51" s="632"/>
      <c r="X51" s="631"/>
      <c r="Y51" s="632"/>
      <c r="Z51" s="631"/>
      <c r="AA51" s="632"/>
      <c r="AB51" s="227"/>
      <c r="AC51" s="754" t="str">
        <f t="shared" si="15"/>
        <v>9</v>
      </c>
      <c r="AD51" s="643" t="str">
        <f t="shared" si="18"/>
        <v>WOOD PULP</v>
      </c>
      <c r="AE51" s="652" t="s">
        <v>402</v>
      </c>
      <c r="AF51" s="350">
        <f>D51-(D52+D53+D57)</f>
        <v>0</v>
      </c>
      <c r="AG51" s="350">
        <f t="shared" ref="AG51:AM51" si="19">E51-(E52+E53+E57)</f>
        <v>0</v>
      </c>
      <c r="AH51" s="350">
        <f t="shared" si="19"/>
        <v>0</v>
      </c>
      <c r="AI51" s="350">
        <f t="shared" si="19"/>
        <v>0</v>
      </c>
      <c r="AJ51" s="350">
        <f t="shared" si="19"/>
        <v>0</v>
      </c>
      <c r="AK51" s="350">
        <f t="shared" si="19"/>
        <v>0</v>
      </c>
      <c r="AL51" s="350">
        <f t="shared" si="19"/>
        <v>0</v>
      </c>
      <c r="AM51" s="750">
        <f t="shared" si="19"/>
        <v>0</v>
      </c>
      <c r="AN51" s="208"/>
      <c r="AO51" s="209" t="str">
        <f t="shared" si="16"/>
        <v>9</v>
      </c>
      <c r="AP51" s="643" t="str">
        <f t="shared" si="8"/>
        <v>WOOD PULP</v>
      </c>
      <c r="AQ51" s="652" t="s">
        <v>402</v>
      </c>
      <c r="AR51" s="1097">
        <f>'JQ1 Production'!D63+'JQ2 Trade'!D51-'JQ2 Trade'!H51</f>
        <v>0</v>
      </c>
      <c r="AS51" s="1094">
        <f>'JQ1 Production'!E63+'JQ2 Trade'!E51-'JQ2 Trade'!I51</f>
        <v>0</v>
      </c>
      <c r="AT51" s="135"/>
      <c r="AU51" s="67"/>
      <c r="AW51" s="42"/>
      <c r="AX51" s="209" t="s">
        <v>244</v>
      </c>
      <c r="AY51" s="206" t="s">
        <v>245</v>
      </c>
      <c r="AZ51" s="204" t="s">
        <v>463</v>
      </c>
      <c r="BA51" s="71" t="str">
        <f>IF(ISTEXT(#REF!),IF(#REF!=0,"INTRA-EU","CHECK")," ")</f>
        <v xml:space="preserve"> </v>
      </c>
      <c r="BB51" s="71" t="str">
        <f>IF(ISTEXT(#REF!),IF(#REF!=0,"INTRA-EU","CHECK")," ")</f>
        <v xml:space="preserve"> </v>
      </c>
      <c r="BC51" s="71" t="str">
        <f>IF(ISTEXT(#REF!),IF(#REF!=0,"INTRA-EU","CHECK")," ")</f>
        <v xml:space="preserve"> </v>
      </c>
      <c r="BD51" s="72" t="str">
        <f>IF(ISTEXT(#REF!),IF(#REF!=0,"INTRA-EU","CHECK")," ")</f>
        <v xml:space="preserve"> </v>
      </c>
    </row>
    <row r="52" spans="1:56" s="3" customFormat="1" ht="15" customHeight="1" x14ac:dyDescent="0.15">
      <c r="A52" s="182" t="s">
        <v>247</v>
      </c>
      <c r="B52" s="223" t="s">
        <v>419</v>
      </c>
      <c r="C52" s="224" t="s">
        <v>402</v>
      </c>
      <c r="D52" s="368"/>
      <c r="E52" s="368"/>
      <c r="F52" s="368"/>
      <c r="G52" s="368"/>
      <c r="H52" s="368"/>
      <c r="I52" s="368"/>
      <c r="J52" s="368"/>
      <c r="K52" s="369"/>
      <c r="L52" s="637"/>
      <c r="M52" s="634"/>
      <c r="N52" s="633"/>
      <c r="O52" s="634"/>
      <c r="P52" s="633"/>
      <c r="Q52" s="633"/>
      <c r="R52" s="637"/>
      <c r="S52" s="641"/>
      <c r="T52" s="633"/>
      <c r="U52" s="634"/>
      <c r="V52" s="633"/>
      <c r="W52" s="634"/>
      <c r="X52" s="633"/>
      <c r="Y52" s="634"/>
      <c r="Z52" s="633"/>
      <c r="AA52" s="634"/>
      <c r="AB52" s="227"/>
      <c r="AC52" s="755" t="str">
        <f t="shared" si="15"/>
        <v>9.1</v>
      </c>
      <c r="AD52" s="613" t="str">
        <f t="shared" si="18"/>
        <v>MECHANICAL AND SEMI-CHEMICAL WOOD PULP</v>
      </c>
      <c r="AE52" s="617" t="s">
        <v>402</v>
      </c>
      <c r="AF52" s="245"/>
      <c r="AG52" s="245"/>
      <c r="AH52" s="245"/>
      <c r="AI52" s="245"/>
      <c r="AJ52" s="245"/>
      <c r="AK52" s="245"/>
      <c r="AL52" s="245"/>
      <c r="AM52" s="744"/>
      <c r="AN52" s="42"/>
      <c r="AO52" s="53" t="str">
        <f t="shared" si="16"/>
        <v>9.1</v>
      </c>
      <c r="AP52" s="613" t="str">
        <f t="shared" si="8"/>
        <v>MECHANICAL AND SEMI-CHEMICAL WOOD PULP</v>
      </c>
      <c r="AQ52" s="617" t="s">
        <v>402</v>
      </c>
      <c r="AR52" s="212">
        <f>'JQ1 Production'!D64+'JQ2 Trade'!D52-'JQ2 Trade'!H52</f>
        <v>0</v>
      </c>
      <c r="AS52" s="1095">
        <f>'JQ1 Production'!E64+'JQ2 Trade'!E52-'JQ2 Trade'!I52</f>
        <v>0</v>
      </c>
      <c r="AT52" s="135"/>
      <c r="AU52" s="67"/>
      <c r="AW52" s="42"/>
      <c r="AX52" s="53" t="s">
        <v>247</v>
      </c>
      <c r="AY52" s="9" t="s">
        <v>419</v>
      </c>
      <c r="AZ52" s="211" t="s">
        <v>463</v>
      </c>
      <c r="BA52" s="75" t="str">
        <f>IF(ISTEXT(#REF!),IF(#REF!=0,"INTRA-EU","CHECK")," ")</f>
        <v xml:space="preserve"> </v>
      </c>
      <c r="BB52" s="75" t="str">
        <f>IF(ISTEXT(#REF!),IF(#REF!=0,"INTRA-EU","CHECK")," ")</f>
        <v xml:space="preserve"> </v>
      </c>
      <c r="BC52" s="75" t="str">
        <f>IF(ISTEXT(#REF!),IF(#REF!=0,"INTRA-EU","CHECK")," ")</f>
        <v xml:space="preserve"> </v>
      </c>
      <c r="BD52" s="76" t="str">
        <f>IF(ISTEXT(#REF!),IF(#REF!=0,"INTRA-EU","CHECK")," ")</f>
        <v xml:space="preserve"> </v>
      </c>
    </row>
    <row r="53" spans="1:56" s="3" customFormat="1" ht="15" customHeight="1" x14ac:dyDescent="0.15">
      <c r="A53" s="182" t="s">
        <v>420</v>
      </c>
      <c r="B53" s="9" t="s">
        <v>421</v>
      </c>
      <c r="C53" s="204" t="s">
        <v>402</v>
      </c>
      <c r="D53" s="373"/>
      <c r="E53" s="373"/>
      <c r="F53" s="373"/>
      <c r="G53" s="373"/>
      <c r="H53" s="373"/>
      <c r="I53" s="373"/>
      <c r="J53" s="373"/>
      <c r="K53" s="374"/>
      <c r="L53" s="637"/>
      <c r="M53" s="634"/>
      <c r="N53" s="633"/>
      <c r="O53" s="634"/>
      <c r="P53" s="633"/>
      <c r="Q53" s="633"/>
      <c r="R53" s="637"/>
      <c r="S53" s="641"/>
      <c r="T53" s="633"/>
      <c r="U53" s="634"/>
      <c r="V53" s="633"/>
      <c r="W53" s="634"/>
      <c r="X53" s="633"/>
      <c r="Y53" s="634"/>
      <c r="Z53" s="633"/>
      <c r="AA53" s="634"/>
      <c r="AB53" s="227"/>
      <c r="AC53" s="755" t="str">
        <f t="shared" si="15"/>
        <v>9.2</v>
      </c>
      <c r="AD53" s="613" t="str">
        <f t="shared" si="18"/>
        <v>CHEMICAL WOOD PULP</v>
      </c>
      <c r="AE53" s="653" t="s">
        <v>402</v>
      </c>
      <c r="AF53" s="349">
        <f>D53-(D54+D56)</f>
        <v>0</v>
      </c>
      <c r="AG53" s="349">
        <f t="shared" ref="AG53:AM53" si="20">E53-(E54+E56)</f>
        <v>0</v>
      </c>
      <c r="AH53" s="349">
        <f t="shared" si="20"/>
        <v>0</v>
      </c>
      <c r="AI53" s="349">
        <f t="shared" si="20"/>
        <v>0</v>
      </c>
      <c r="AJ53" s="349">
        <f t="shared" si="20"/>
        <v>0</v>
      </c>
      <c r="AK53" s="349">
        <f t="shared" si="20"/>
        <v>0</v>
      </c>
      <c r="AL53" s="349">
        <f t="shared" si="20"/>
        <v>0</v>
      </c>
      <c r="AM53" s="745">
        <f t="shared" si="20"/>
        <v>0</v>
      </c>
      <c r="AN53" s="208"/>
      <c r="AO53" s="53" t="str">
        <f t="shared" si="16"/>
        <v>9.2</v>
      </c>
      <c r="AP53" s="613" t="str">
        <f t="shared" si="8"/>
        <v>CHEMICAL WOOD PULP</v>
      </c>
      <c r="AQ53" s="653" t="s">
        <v>402</v>
      </c>
      <c r="AR53" s="212">
        <f>'JQ1 Production'!D65+'JQ2 Trade'!D53-'JQ2 Trade'!H53</f>
        <v>0</v>
      </c>
      <c r="AS53" s="1095">
        <f>'JQ1 Production'!E65+'JQ2 Trade'!E53-'JQ2 Trade'!I53</f>
        <v>0</v>
      </c>
      <c r="AT53" s="135"/>
      <c r="AU53" s="67"/>
      <c r="AW53" s="42"/>
      <c r="AX53" s="53" t="s">
        <v>420</v>
      </c>
      <c r="AY53" s="9" t="s">
        <v>421</v>
      </c>
      <c r="AZ53" s="211" t="s">
        <v>463</v>
      </c>
      <c r="BA53" s="75" t="str">
        <f>IF(ISTEXT(#REF!),IF(#REF!=0,"INTRA-EU","CHECK")," ")</f>
        <v xml:space="preserve"> </v>
      </c>
      <c r="BB53" s="75" t="str">
        <f>IF(ISTEXT(#REF!),IF(#REF!=0,"INTRA-EU","CHECK")," ")</f>
        <v xml:space="preserve"> </v>
      </c>
      <c r="BC53" s="75" t="str">
        <f>IF(ISTEXT(#REF!),IF(#REF!=0,"INTRA-EU","CHECK")," ")</f>
        <v xml:space="preserve"> </v>
      </c>
      <c r="BD53" s="76" t="str">
        <f>IF(ISTEXT(#REF!),IF(#REF!=0,"INTRA-EU","CHECK")," ")</f>
        <v xml:space="preserve"> </v>
      </c>
    </row>
    <row r="54" spans="1:56" s="3" customFormat="1" ht="15" customHeight="1" x14ac:dyDescent="0.15">
      <c r="A54" s="182" t="s">
        <v>252</v>
      </c>
      <c r="B54" s="7" t="s">
        <v>422</v>
      </c>
      <c r="C54" s="211" t="s">
        <v>402</v>
      </c>
      <c r="D54" s="368"/>
      <c r="E54" s="368"/>
      <c r="F54" s="368"/>
      <c r="G54" s="368"/>
      <c r="H54" s="368"/>
      <c r="I54" s="368"/>
      <c r="J54" s="368"/>
      <c r="K54" s="369"/>
      <c r="L54" s="637"/>
      <c r="M54" s="634"/>
      <c r="N54" s="633"/>
      <c r="O54" s="634"/>
      <c r="P54" s="633"/>
      <c r="Q54" s="633"/>
      <c r="R54" s="637"/>
      <c r="S54" s="641"/>
      <c r="T54" s="633"/>
      <c r="U54" s="634"/>
      <c r="V54" s="633"/>
      <c r="W54" s="634"/>
      <c r="X54" s="633"/>
      <c r="Y54" s="634"/>
      <c r="Z54" s="633"/>
      <c r="AA54" s="634"/>
      <c r="AB54" s="227"/>
      <c r="AC54" s="755" t="str">
        <f t="shared" si="15"/>
        <v>9.2.1</v>
      </c>
      <c r="AD54" s="614" t="str">
        <f t="shared" si="18"/>
        <v>SULPHATE PULP</v>
      </c>
      <c r="AE54" s="611" t="s">
        <v>402</v>
      </c>
      <c r="AF54" s="245"/>
      <c r="AG54" s="245"/>
      <c r="AH54" s="245"/>
      <c r="AI54" s="245"/>
      <c r="AJ54" s="245"/>
      <c r="AK54" s="245"/>
      <c r="AL54" s="245"/>
      <c r="AM54" s="744"/>
      <c r="AN54" s="42"/>
      <c r="AO54" s="53" t="str">
        <f t="shared" si="16"/>
        <v>9.2.1</v>
      </c>
      <c r="AP54" s="614" t="str">
        <f t="shared" si="8"/>
        <v>SULPHATE PULP</v>
      </c>
      <c r="AQ54" s="611" t="s">
        <v>402</v>
      </c>
      <c r="AR54" s="212">
        <f>'JQ1 Production'!D66+'JQ2 Trade'!D54-'JQ2 Trade'!H54</f>
        <v>0</v>
      </c>
      <c r="AS54" s="1095">
        <f>'JQ1 Production'!E66+'JQ2 Trade'!E54-'JQ2 Trade'!I54</f>
        <v>0</v>
      </c>
      <c r="AT54" s="135"/>
      <c r="AU54" s="67"/>
      <c r="AW54" s="42"/>
      <c r="AX54" s="53" t="s">
        <v>252</v>
      </c>
      <c r="AY54" s="7" t="s">
        <v>422</v>
      </c>
      <c r="AZ54" s="211" t="s">
        <v>463</v>
      </c>
      <c r="BA54" s="75" t="str">
        <f>IF(ISTEXT(#REF!),IF(#REF!=0,"INTRA-EU","CHECK")," ")</f>
        <v xml:space="preserve"> </v>
      </c>
      <c r="BB54" s="75" t="str">
        <f>IF(ISTEXT(#REF!),IF(#REF!=0,"INTRA-EU","CHECK")," ")</f>
        <v xml:space="preserve"> </v>
      </c>
      <c r="BC54" s="75" t="str">
        <f>IF(ISTEXT(#REF!),IF(#REF!=0,"INTRA-EU","CHECK")," ")</f>
        <v xml:space="preserve"> </v>
      </c>
      <c r="BD54" s="76" t="str">
        <f>IF(ISTEXT(#REF!),IF(#REF!=0,"INTRA-EU","CHECK")," ")</f>
        <v xml:space="preserve"> </v>
      </c>
    </row>
    <row r="55" spans="1:56" s="3" customFormat="1" ht="15" customHeight="1" thickBot="1" x14ac:dyDescent="0.2">
      <c r="A55" s="182" t="s">
        <v>255</v>
      </c>
      <c r="B55" s="8" t="s">
        <v>423</v>
      </c>
      <c r="C55" s="211" t="s">
        <v>402</v>
      </c>
      <c r="D55" s="368"/>
      <c r="E55" s="368"/>
      <c r="F55" s="368"/>
      <c r="G55" s="368"/>
      <c r="H55" s="368"/>
      <c r="I55" s="368"/>
      <c r="J55" s="368"/>
      <c r="K55" s="369"/>
      <c r="L55" s="637"/>
      <c r="M55" s="634"/>
      <c r="N55" s="633"/>
      <c r="O55" s="634"/>
      <c r="P55" s="633"/>
      <c r="Q55" s="633"/>
      <c r="R55" s="637"/>
      <c r="S55" s="641"/>
      <c r="T55" s="633"/>
      <c r="U55" s="634"/>
      <c r="V55" s="633"/>
      <c r="W55" s="634"/>
      <c r="X55" s="633"/>
      <c r="Y55" s="634"/>
      <c r="Z55" s="633"/>
      <c r="AA55" s="634"/>
      <c r="AB55" s="227"/>
      <c r="AC55" s="755" t="str">
        <f t="shared" si="15"/>
        <v>9.2.1.1</v>
      </c>
      <c r="AD55" s="615" t="str">
        <f t="shared" si="18"/>
        <v>of which: BLEACHED</v>
      </c>
      <c r="AE55" s="611" t="s">
        <v>402</v>
      </c>
      <c r="AF55" s="248"/>
      <c r="AG55" s="248"/>
      <c r="AH55" s="248"/>
      <c r="AI55" s="248"/>
      <c r="AJ55" s="248"/>
      <c r="AK55" s="248"/>
      <c r="AL55" s="248"/>
      <c r="AM55" s="746"/>
      <c r="AN55" s="42"/>
      <c r="AO55" s="53" t="str">
        <f t="shared" si="16"/>
        <v>9.2.1.1</v>
      </c>
      <c r="AP55" s="615" t="str">
        <f t="shared" si="8"/>
        <v>of which: BLEACHED</v>
      </c>
      <c r="AQ55" s="611" t="s">
        <v>402</v>
      </c>
      <c r="AR55" s="212">
        <f>'JQ1 Production'!D67+'JQ2 Trade'!D55-'JQ2 Trade'!H55</f>
        <v>0</v>
      </c>
      <c r="AS55" s="1095">
        <f>'JQ1 Production'!E67+'JQ2 Trade'!E55-'JQ2 Trade'!I55</f>
        <v>0</v>
      </c>
      <c r="AT55" s="135"/>
      <c r="AU55" s="67"/>
      <c r="AW55" s="42"/>
      <c r="AX55" s="53" t="s">
        <v>255</v>
      </c>
      <c r="AY55" s="8" t="s">
        <v>423</v>
      </c>
      <c r="AZ55" s="1575" t="s">
        <v>463</v>
      </c>
      <c r="BA55" s="78" t="str">
        <f>IF(ISTEXT(#REF!),IF(#REF!=0,"INTRA-EU","CHECK")," ")</f>
        <v xml:space="preserve"> </v>
      </c>
      <c r="BB55" s="78" t="str">
        <f>IF(ISTEXT(#REF!),IF(#REF!=0,"INTRA-EU","CHECK")," ")</f>
        <v xml:space="preserve"> </v>
      </c>
      <c r="BC55" s="78" t="str">
        <f>IF(ISTEXT(#REF!),IF(#REF!=0,"INTRA-EU","CHECK")," ")</f>
        <v xml:space="preserve"> </v>
      </c>
      <c r="BD55" s="79" t="str">
        <f>IF(ISTEXT(#REF!),IF(#REF!=0,"INTRA-EU","CHECK")," ")</f>
        <v xml:space="preserve"> </v>
      </c>
    </row>
    <row r="56" spans="1:56" s="3" customFormat="1" ht="15" customHeight="1" x14ac:dyDescent="0.15">
      <c r="A56" s="182" t="s">
        <v>258</v>
      </c>
      <c r="B56" s="10" t="s">
        <v>424</v>
      </c>
      <c r="C56" s="211" t="s">
        <v>402</v>
      </c>
      <c r="D56" s="368"/>
      <c r="E56" s="368"/>
      <c r="F56" s="368"/>
      <c r="G56" s="368"/>
      <c r="H56" s="368"/>
      <c r="I56" s="368"/>
      <c r="J56" s="368"/>
      <c r="K56" s="369"/>
      <c r="L56" s="637"/>
      <c r="M56" s="634"/>
      <c r="N56" s="633"/>
      <c r="O56" s="634"/>
      <c r="P56" s="633"/>
      <c r="Q56" s="633"/>
      <c r="R56" s="637"/>
      <c r="S56" s="641"/>
      <c r="T56" s="633"/>
      <c r="U56" s="634"/>
      <c r="V56" s="633"/>
      <c r="W56" s="634"/>
      <c r="X56" s="633"/>
      <c r="Y56" s="634"/>
      <c r="Z56" s="633"/>
      <c r="AA56" s="634"/>
      <c r="AB56" s="227"/>
      <c r="AC56" s="755" t="str">
        <f t="shared" si="15"/>
        <v>9.2.2</v>
      </c>
      <c r="AD56" s="614" t="str">
        <f t="shared" si="18"/>
        <v>SULPHITE PULP</v>
      </c>
      <c r="AE56" s="611" t="s">
        <v>402</v>
      </c>
      <c r="AF56" s="245"/>
      <c r="AG56" s="245"/>
      <c r="AH56" s="245"/>
      <c r="AI56" s="245"/>
      <c r="AJ56" s="245"/>
      <c r="AK56" s="245"/>
      <c r="AL56" s="245"/>
      <c r="AM56" s="744"/>
      <c r="AN56" s="42"/>
      <c r="AO56" s="53" t="str">
        <f t="shared" si="16"/>
        <v>9.2.2</v>
      </c>
      <c r="AP56" s="614" t="str">
        <f t="shared" si="8"/>
        <v>SULPHITE PULP</v>
      </c>
      <c r="AQ56" s="611" t="s">
        <v>402</v>
      </c>
      <c r="AR56" s="212">
        <f>'JQ1 Production'!D68+'JQ2 Trade'!D56-'JQ2 Trade'!H56</f>
        <v>0</v>
      </c>
      <c r="AS56" s="1095">
        <f>'JQ1 Production'!E68+'JQ2 Trade'!E56-'JQ2 Trade'!I56</f>
        <v>0</v>
      </c>
      <c r="AT56" s="135"/>
      <c r="AU56" s="67"/>
      <c r="AW56" s="42"/>
      <c r="AX56" s="53" t="s">
        <v>258</v>
      </c>
      <c r="AY56" s="7" t="s">
        <v>424</v>
      </c>
      <c r="AZ56" s="16" t="s">
        <v>463</v>
      </c>
      <c r="BA56" s="71" t="str">
        <f>IF(ISTEXT(#REF!),IF(#REF!=0,"INTRA-EU","CHECK")," ")</f>
        <v xml:space="preserve"> </v>
      </c>
      <c r="BB56" s="71" t="str">
        <f>IF(ISTEXT(#REF!),IF(#REF!=0,"INTRA-EU","CHECK")," ")</f>
        <v xml:space="preserve"> </v>
      </c>
      <c r="BC56" s="71" t="str">
        <f>IF(ISTEXT(#REF!),IF(#REF!=0,"INTRA-EU","CHECK")," ")</f>
        <v xml:space="preserve"> </v>
      </c>
      <c r="BD56" s="72" t="str">
        <f>IF(ISTEXT(#REF!),IF(#REF!=0,"INTRA-EU","CHECK")," ")</f>
        <v xml:space="preserve"> </v>
      </c>
    </row>
    <row r="57" spans="1:56" s="3" customFormat="1" ht="15" customHeight="1" x14ac:dyDescent="0.15">
      <c r="A57" s="920" t="s">
        <v>261</v>
      </c>
      <c r="B57" s="11" t="s">
        <v>262</v>
      </c>
      <c r="C57" s="16" t="s">
        <v>402</v>
      </c>
      <c r="D57" s="373"/>
      <c r="E57" s="373"/>
      <c r="F57" s="373"/>
      <c r="G57" s="373"/>
      <c r="H57" s="373"/>
      <c r="I57" s="373"/>
      <c r="J57" s="373"/>
      <c r="K57" s="374"/>
      <c r="L57" s="637"/>
      <c r="M57" s="634"/>
      <c r="N57" s="633"/>
      <c r="O57" s="634"/>
      <c r="P57" s="633"/>
      <c r="Q57" s="633"/>
      <c r="R57" s="637"/>
      <c r="S57" s="641"/>
      <c r="T57" s="633"/>
      <c r="U57" s="634"/>
      <c r="V57" s="633"/>
      <c r="W57" s="634"/>
      <c r="X57" s="633"/>
      <c r="Y57" s="634"/>
      <c r="Z57" s="633"/>
      <c r="AA57" s="634"/>
      <c r="AB57" s="227"/>
      <c r="AC57" s="755" t="str">
        <f t="shared" si="15"/>
        <v>9.3</v>
      </c>
      <c r="AD57" s="613" t="str">
        <f t="shared" si="18"/>
        <v>DISSOLVING GRADES</v>
      </c>
      <c r="AE57" s="654" t="s">
        <v>402</v>
      </c>
      <c r="AF57" s="248"/>
      <c r="AG57" s="248"/>
      <c r="AH57" s="248"/>
      <c r="AI57" s="248"/>
      <c r="AJ57" s="248"/>
      <c r="AK57" s="248"/>
      <c r="AL57" s="248"/>
      <c r="AM57" s="746"/>
      <c r="AN57" s="42"/>
      <c r="AO57" s="52" t="str">
        <f t="shared" si="16"/>
        <v>9.3</v>
      </c>
      <c r="AP57" s="613" t="str">
        <f t="shared" si="8"/>
        <v>DISSOLVING GRADES</v>
      </c>
      <c r="AQ57" s="654" t="s">
        <v>402</v>
      </c>
      <c r="AR57" s="212">
        <f>'JQ1 Production'!D69+'JQ2 Trade'!D57-'JQ2 Trade'!H57</f>
        <v>0</v>
      </c>
      <c r="AS57" s="1095">
        <f>'JQ1 Production'!E69+'JQ2 Trade'!E57-'JQ2 Trade'!I57</f>
        <v>0</v>
      </c>
      <c r="AT57" s="135"/>
      <c r="AU57" s="67"/>
      <c r="AW57" s="42"/>
      <c r="AX57" s="52" t="s">
        <v>261</v>
      </c>
      <c r="AY57" s="9" t="s">
        <v>262</v>
      </c>
      <c r="AZ57" s="16" t="s">
        <v>463</v>
      </c>
      <c r="BA57" s="71" t="str">
        <f>IF(ISTEXT(#REF!),IF(#REF!=0,"INTRA-EU","CHECK")," ")</f>
        <v xml:space="preserve"> </v>
      </c>
      <c r="BB57" s="71" t="str">
        <f>IF(ISTEXT(#REF!),IF(#REF!=0,"INTRA-EU","CHECK")," ")</f>
        <v xml:space="preserve"> </v>
      </c>
      <c r="BC57" s="71" t="str">
        <f>IF(ISTEXT(#REF!),IF(#REF!=0,"INTRA-EU","CHECK")," ")</f>
        <v xml:space="preserve"> </v>
      </c>
      <c r="BD57" s="72" t="str">
        <f>IF(ISTEXT(#REF!),IF(#REF!=0,"INTRA-EU","CHECK")," ")</f>
        <v xml:space="preserve"> </v>
      </c>
    </row>
    <row r="58" spans="1:56" s="3" customFormat="1" ht="15" customHeight="1" x14ac:dyDescent="0.15">
      <c r="A58" s="336" t="s">
        <v>263</v>
      </c>
      <c r="B58" s="340" t="s">
        <v>264</v>
      </c>
      <c r="C58" s="339" t="s">
        <v>402</v>
      </c>
      <c r="D58" s="365"/>
      <c r="E58" s="365"/>
      <c r="F58" s="365"/>
      <c r="G58" s="365"/>
      <c r="H58" s="365"/>
      <c r="I58" s="365"/>
      <c r="J58" s="365"/>
      <c r="K58" s="372"/>
      <c r="L58" s="910"/>
      <c r="M58" s="908"/>
      <c r="N58" s="909"/>
      <c r="O58" s="908"/>
      <c r="P58" s="909"/>
      <c r="Q58" s="909"/>
      <c r="R58" s="910"/>
      <c r="S58" s="911"/>
      <c r="T58" s="909"/>
      <c r="U58" s="908"/>
      <c r="V58" s="909"/>
      <c r="W58" s="908"/>
      <c r="X58" s="909"/>
      <c r="Y58" s="908"/>
      <c r="Z58" s="909"/>
      <c r="AA58" s="908"/>
      <c r="AB58" s="227"/>
      <c r="AC58" s="756" t="str">
        <f t="shared" si="15"/>
        <v>10</v>
      </c>
      <c r="AD58" s="649" t="str">
        <f t="shared" si="18"/>
        <v xml:space="preserve">OTHER PULP </v>
      </c>
      <c r="AE58" s="652" t="s">
        <v>402</v>
      </c>
      <c r="AF58" s="350">
        <f>D58-(D59+D60)</f>
        <v>0</v>
      </c>
      <c r="AG58" s="350">
        <f t="shared" ref="AG58:AM58" si="21">E58-(E59+E60)</f>
        <v>0</v>
      </c>
      <c r="AH58" s="350">
        <f t="shared" si="21"/>
        <v>0</v>
      </c>
      <c r="AI58" s="350">
        <f t="shared" si="21"/>
        <v>0</v>
      </c>
      <c r="AJ58" s="350">
        <f t="shared" si="21"/>
        <v>0</v>
      </c>
      <c r="AK58" s="350">
        <f t="shared" si="21"/>
        <v>0</v>
      </c>
      <c r="AL58" s="350">
        <f t="shared" si="21"/>
        <v>0</v>
      </c>
      <c r="AM58" s="750">
        <f t="shared" si="21"/>
        <v>0</v>
      </c>
      <c r="AN58" s="208"/>
      <c r="AO58" s="209" t="str">
        <f t="shared" si="16"/>
        <v>10</v>
      </c>
      <c r="AP58" s="649" t="str">
        <f t="shared" ref="AP58:AP74" si="22">B58</f>
        <v xml:space="preserve">OTHER PULP </v>
      </c>
      <c r="AQ58" s="652" t="s">
        <v>402</v>
      </c>
      <c r="AR58" s="1097">
        <f>'JQ1 Production'!D70+'JQ2 Trade'!D58-'JQ2 Trade'!H58</f>
        <v>0</v>
      </c>
      <c r="AS58" s="1094">
        <f>'JQ1 Production'!E70+'JQ2 Trade'!E58-'JQ2 Trade'!I58</f>
        <v>0</v>
      </c>
      <c r="AT58" s="135"/>
      <c r="AU58" s="67"/>
      <c r="AW58" s="42"/>
      <c r="AX58" s="209" t="s">
        <v>263</v>
      </c>
      <c r="AY58" s="219" t="s">
        <v>264</v>
      </c>
      <c r="AZ58" s="211" t="s">
        <v>463</v>
      </c>
      <c r="BA58" s="75" t="str">
        <f>IF(ISTEXT(#REF!),IF(#REF!=0,"INTRA-EU","CHECK")," ")</f>
        <v xml:space="preserve"> </v>
      </c>
      <c r="BB58" s="75" t="str">
        <f>IF(ISTEXT(#REF!),IF(#REF!=0,"INTRA-EU","CHECK")," ")</f>
        <v xml:space="preserve"> </v>
      </c>
      <c r="BC58" s="75" t="str">
        <f>IF(ISTEXT(#REF!),IF(#REF!=0,"INTRA-EU","CHECK")," ")</f>
        <v xml:space="preserve"> </v>
      </c>
      <c r="BD58" s="76" t="str">
        <f>IF(ISTEXT(#REF!),IF(#REF!=0,"INTRA-EU","CHECK")," ")</f>
        <v xml:space="preserve"> </v>
      </c>
    </row>
    <row r="59" spans="1:56" s="3" customFormat="1" ht="15" customHeight="1" x14ac:dyDescent="0.15">
      <c r="A59" s="178" t="s">
        <v>265</v>
      </c>
      <c r="B59" s="9" t="s">
        <v>266</v>
      </c>
      <c r="C59" s="211" t="s">
        <v>402</v>
      </c>
      <c r="D59" s="368"/>
      <c r="E59" s="368"/>
      <c r="F59" s="368"/>
      <c r="G59" s="368"/>
      <c r="H59" s="368"/>
      <c r="I59" s="368"/>
      <c r="J59" s="368"/>
      <c r="K59" s="369"/>
      <c r="L59" s="637"/>
      <c r="M59" s="634"/>
      <c r="N59" s="633"/>
      <c r="O59" s="634"/>
      <c r="P59" s="633"/>
      <c r="Q59" s="633"/>
      <c r="R59" s="637"/>
      <c r="S59" s="641"/>
      <c r="T59" s="633"/>
      <c r="U59" s="634"/>
      <c r="V59" s="633"/>
      <c r="W59" s="634"/>
      <c r="X59" s="633"/>
      <c r="Y59" s="634"/>
      <c r="Z59" s="633"/>
      <c r="AA59" s="634"/>
      <c r="AB59" s="227"/>
      <c r="AC59" s="243" t="str">
        <f t="shared" si="15"/>
        <v>10.1</v>
      </c>
      <c r="AD59" s="613" t="str">
        <f t="shared" si="18"/>
        <v>PULP FROM FIBRES OTHER THAN WOOD</v>
      </c>
      <c r="AE59" s="611" t="s">
        <v>402</v>
      </c>
      <c r="AF59" s="245"/>
      <c r="AG59" s="245"/>
      <c r="AH59" s="245"/>
      <c r="AI59" s="245"/>
      <c r="AJ59" s="245"/>
      <c r="AK59" s="245"/>
      <c r="AL59" s="245"/>
      <c r="AM59" s="744"/>
      <c r="AN59" s="42"/>
      <c r="AO59" s="53" t="str">
        <f t="shared" si="16"/>
        <v>10.1</v>
      </c>
      <c r="AP59" s="613" t="str">
        <f t="shared" si="22"/>
        <v>PULP FROM FIBRES OTHER THAN WOOD</v>
      </c>
      <c r="AQ59" s="611" t="s">
        <v>402</v>
      </c>
      <c r="AR59" s="212">
        <f>'JQ1 Production'!D71+'JQ2 Trade'!D59-'JQ2 Trade'!H59</f>
        <v>0</v>
      </c>
      <c r="AS59" s="1095">
        <f>'JQ1 Production'!E71+'JQ2 Trade'!E59-'JQ2 Trade'!I59</f>
        <v>0</v>
      </c>
      <c r="AT59" s="135"/>
      <c r="AU59" s="67"/>
      <c r="AW59" s="42"/>
      <c r="AX59" s="53" t="s">
        <v>265</v>
      </c>
      <c r="AY59" s="9" t="s">
        <v>266</v>
      </c>
      <c r="AZ59" s="211" t="s">
        <v>463</v>
      </c>
      <c r="BA59" s="75" t="str">
        <f>IF(ISTEXT(#REF!),IF(#REF!=0,"INTRA-EU","CHECK")," ")</f>
        <v xml:space="preserve"> </v>
      </c>
      <c r="BB59" s="75" t="str">
        <f>IF(ISTEXT(#REF!),IF(#REF!=0,"INTRA-EU","CHECK")," ")</f>
        <v xml:space="preserve"> </v>
      </c>
      <c r="BC59" s="75" t="str">
        <f>IF(ISTEXT(#REF!),IF(#REF!=0,"INTRA-EU","CHECK")," ")</f>
        <v xml:space="preserve"> </v>
      </c>
      <c r="BD59" s="76" t="str">
        <f>IF(ISTEXT(#REF!),IF(#REF!=0,"INTRA-EU","CHECK")," ")</f>
        <v xml:space="preserve"> </v>
      </c>
    </row>
    <row r="60" spans="1:56" s="3" customFormat="1" ht="15" customHeight="1" x14ac:dyDescent="0.15">
      <c r="A60" s="179" t="s">
        <v>267</v>
      </c>
      <c r="B60" s="11" t="s">
        <v>268</v>
      </c>
      <c r="C60" s="211" t="s">
        <v>402</v>
      </c>
      <c r="D60" s="368"/>
      <c r="E60" s="368"/>
      <c r="F60" s="368"/>
      <c r="G60" s="368"/>
      <c r="H60" s="368"/>
      <c r="I60" s="368"/>
      <c r="J60" s="368"/>
      <c r="K60" s="369"/>
      <c r="L60" s="637"/>
      <c r="M60" s="634"/>
      <c r="N60" s="633"/>
      <c r="O60" s="634"/>
      <c r="P60" s="633"/>
      <c r="Q60" s="633"/>
      <c r="R60" s="637"/>
      <c r="S60" s="641"/>
      <c r="T60" s="633"/>
      <c r="U60" s="634"/>
      <c r="V60" s="633"/>
      <c r="W60" s="634"/>
      <c r="X60" s="633"/>
      <c r="Y60" s="634"/>
      <c r="Z60" s="633"/>
      <c r="AA60" s="634"/>
      <c r="AB60" s="227"/>
      <c r="AC60" s="753" t="str">
        <f t="shared" si="15"/>
        <v>10.2</v>
      </c>
      <c r="AD60" s="619" t="str">
        <f t="shared" si="18"/>
        <v>RECOVERED FIBRE PULP</v>
      </c>
      <c r="AE60" s="611" t="s">
        <v>402</v>
      </c>
      <c r="AF60" s="245"/>
      <c r="AG60" s="245"/>
      <c r="AH60" s="245"/>
      <c r="AI60" s="245"/>
      <c r="AJ60" s="245"/>
      <c r="AK60" s="245"/>
      <c r="AL60" s="245"/>
      <c r="AM60" s="744"/>
      <c r="AN60" s="42"/>
      <c r="AO60" s="52" t="str">
        <f t="shared" si="16"/>
        <v>10.2</v>
      </c>
      <c r="AP60" s="619" t="str">
        <f t="shared" si="22"/>
        <v>RECOVERED FIBRE PULP</v>
      </c>
      <c r="AQ60" s="611" t="s">
        <v>402</v>
      </c>
      <c r="AR60" s="212">
        <f>'JQ1 Production'!D72+'JQ2 Trade'!D60-'JQ2 Trade'!H60</f>
        <v>0</v>
      </c>
      <c r="AS60" s="1095">
        <f>'JQ1 Production'!E72+'JQ2 Trade'!E60-'JQ2 Trade'!I60</f>
        <v>0</v>
      </c>
      <c r="AT60" s="135"/>
      <c r="AU60" s="67"/>
      <c r="AW60" s="42"/>
      <c r="AX60" s="52" t="s">
        <v>267</v>
      </c>
      <c r="AY60" s="11" t="s">
        <v>268</v>
      </c>
      <c r="AZ60" s="211" t="s">
        <v>463</v>
      </c>
      <c r="BA60" s="75" t="str">
        <f>IF(ISTEXT(#REF!),IF(#REF!=0,"INTRA-EU","CHECK")," ")</f>
        <v xml:space="preserve"> </v>
      </c>
      <c r="BB60" s="75" t="str">
        <f>IF(ISTEXT(#REF!),IF(#REF!=0,"INTRA-EU","CHECK")," ")</f>
        <v xml:space="preserve"> </v>
      </c>
      <c r="BC60" s="75" t="str">
        <f>IF(ISTEXT(#REF!),IF(#REF!=0,"INTRA-EU","CHECK")," ")</f>
        <v xml:space="preserve"> </v>
      </c>
      <c r="BD60" s="76" t="str">
        <f>IF(ISTEXT(#REF!),IF(#REF!=0,"INTRA-EU","CHECK")," ")</f>
        <v xml:space="preserve"> </v>
      </c>
    </row>
    <row r="61" spans="1:56" s="3" customFormat="1" ht="15" customHeight="1" thickBot="1" x14ac:dyDescent="0.2">
      <c r="A61" s="172" t="s">
        <v>269</v>
      </c>
      <c r="B61" s="216" t="s">
        <v>270</v>
      </c>
      <c r="C61" s="217" t="s">
        <v>402</v>
      </c>
      <c r="D61" s="366"/>
      <c r="E61" s="366"/>
      <c r="F61" s="366"/>
      <c r="G61" s="366"/>
      <c r="H61" s="366"/>
      <c r="I61" s="366"/>
      <c r="J61" s="366"/>
      <c r="K61" s="367"/>
      <c r="L61" s="636"/>
      <c r="M61" s="632"/>
      <c r="N61" s="631"/>
      <c r="O61" s="632"/>
      <c r="P61" s="631"/>
      <c r="Q61" s="631"/>
      <c r="R61" s="636"/>
      <c r="S61" s="640"/>
      <c r="T61" s="631"/>
      <c r="U61" s="632"/>
      <c r="V61" s="631"/>
      <c r="W61" s="632"/>
      <c r="X61" s="631"/>
      <c r="Y61" s="632"/>
      <c r="Z61" s="631"/>
      <c r="AA61" s="632"/>
      <c r="AB61" s="227"/>
      <c r="AC61" s="757" t="str">
        <f t="shared" si="15"/>
        <v>11</v>
      </c>
      <c r="AD61" s="655" t="str">
        <f t="shared" si="18"/>
        <v>RECOVERED PAPER</v>
      </c>
      <c r="AE61" s="648" t="s">
        <v>402</v>
      </c>
      <c r="AF61" s="174"/>
      <c r="AG61" s="174"/>
      <c r="AH61" s="174"/>
      <c r="AI61" s="174"/>
      <c r="AJ61" s="174"/>
      <c r="AK61" s="174"/>
      <c r="AL61" s="174"/>
      <c r="AM61" s="748"/>
      <c r="AN61" s="42"/>
      <c r="AO61" s="226" t="str">
        <f t="shared" si="16"/>
        <v>11</v>
      </c>
      <c r="AP61" s="655" t="str">
        <f t="shared" si="22"/>
        <v>RECOVERED PAPER</v>
      </c>
      <c r="AQ61" s="648" t="s">
        <v>402</v>
      </c>
      <c r="AR61" s="1097">
        <f>'JQ1 Production'!D73+'JQ2 Trade'!D61-'JQ2 Trade'!H61</f>
        <v>0</v>
      </c>
      <c r="AS61" s="1094">
        <f>'JQ1 Production'!E73+'JQ2 Trade'!E61-'JQ2 Trade'!I61</f>
        <v>0</v>
      </c>
      <c r="AT61" s="135"/>
      <c r="AU61" s="67"/>
      <c r="AW61" s="42"/>
      <c r="AX61" s="226" t="s">
        <v>269</v>
      </c>
      <c r="AY61" s="225" t="s">
        <v>270</v>
      </c>
      <c r="AZ61" s="1575" t="s">
        <v>463</v>
      </c>
      <c r="BA61" s="78" t="str">
        <f>IF(ISTEXT(#REF!),IF(#REF!=0,"INTRA-EU","CHECK")," ")</f>
        <v xml:space="preserve"> </v>
      </c>
      <c r="BB61" s="78" t="str">
        <f>IF(ISTEXT(#REF!),IF(#REF!=0,"INTRA-EU","CHECK")," ")</f>
        <v xml:space="preserve"> </v>
      </c>
      <c r="BC61" s="78" t="str">
        <f>IF(ISTEXT(#REF!),IF(#REF!=0,"INTRA-EU","CHECK")," ")</f>
        <v xml:space="preserve"> </v>
      </c>
      <c r="BD61" s="79" t="str">
        <f>IF(ISTEXT(#REF!),IF(#REF!=0,"INTRA-EU","CHECK")," ")</f>
        <v xml:space="preserve"> </v>
      </c>
    </row>
    <row r="62" spans="1:56" s="3" customFormat="1" ht="15" customHeight="1" x14ac:dyDescent="0.15">
      <c r="A62" s="181" t="s">
        <v>272</v>
      </c>
      <c r="B62" s="216" t="s">
        <v>273</v>
      </c>
      <c r="C62" s="217" t="s">
        <v>402</v>
      </c>
      <c r="D62" s="366"/>
      <c r="E62" s="366"/>
      <c r="F62" s="366"/>
      <c r="G62" s="366"/>
      <c r="H62" s="366"/>
      <c r="I62" s="366"/>
      <c r="J62" s="366"/>
      <c r="K62" s="367"/>
      <c r="L62" s="636"/>
      <c r="M62" s="632"/>
      <c r="N62" s="631"/>
      <c r="O62" s="632"/>
      <c r="P62" s="631"/>
      <c r="Q62" s="631"/>
      <c r="R62" s="636"/>
      <c r="S62" s="640"/>
      <c r="T62" s="631"/>
      <c r="U62" s="632"/>
      <c r="V62" s="631"/>
      <c r="W62" s="632"/>
      <c r="X62" s="631"/>
      <c r="Y62" s="632"/>
      <c r="Z62" s="631"/>
      <c r="AA62" s="632"/>
      <c r="AB62" s="227"/>
      <c r="AC62" s="754" t="str">
        <f t="shared" si="15"/>
        <v>12</v>
      </c>
      <c r="AD62" s="643" t="str">
        <f t="shared" si="18"/>
        <v>PAPER AND PAPERBOARD</v>
      </c>
      <c r="AE62" s="648" t="s">
        <v>402</v>
      </c>
      <c r="AF62" s="350">
        <f>D62-(D63+D68+D69+D74)</f>
        <v>0</v>
      </c>
      <c r="AG62" s="350">
        <f t="shared" ref="AG62:AM62" si="23">E62-(E63+E68+E69+E74)</f>
        <v>0</v>
      </c>
      <c r="AH62" s="350">
        <f t="shared" si="23"/>
        <v>0</v>
      </c>
      <c r="AI62" s="350">
        <f t="shared" si="23"/>
        <v>0</v>
      </c>
      <c r="AJ62" s="350">
        <f t="shared" si="23"/>
        <v>0</v>
      </c>
      <c r="AK62" s="350">
        <f t="shared" si="23"/>
        <v>0</v>
      </c>
      <c r="AL62" s="350">
        <f t="shared" si="23"/>
        <v>0</v>
      </c>
      <c r="AM62" s="750">
        <f t="shared" si="23"/>
        <v>0</v>
      </c>
      <c r="AN62" s="208"/>
      <c r="AO62" s="209" t="str">
        <f t="shared" si="16"/>
        <v>12</v>
      </c>
      <c r="AP62" s="643" t="str">
        <f t="shared" si="22"/>
        <v>PAPER AND PAPERBOARD</v>
      </c>
      <c r="AQ62" s="648" t="s">
        <v>402</v>
      </c>
      <c r="AR62" s="1097">
        <f>'JQ1 Production'!D74+'JQ2 Trade'!D62-'JQ2 Trade'!H62</f>
        <v>0</v>
      </c>
      <c r="AS62" s="1094">
        <f>'JQ1 Production'!E74+'JQ2 Trade'!E62-'JQ2 Trade'!I62</f>
        <v>0</v>
      </c>
      <c r="AT62" s="135"/>
      <c r="AU62" s="67"/>
      <c r="AW62" s="42"/>
      <c r="AX62" s="209" t="s">
        <v>272</v>
      </c>
      <c r="AY62" s="206" t="s">
        <v>273</v>
      </c>
      <c r="AZ62" s="204" t="s">
        <v>463</v>
      </c>
      <c r="BA62" s="71" t="str">
        <f>IF(ISTEXT(#REF!),IF(#REF!=0,"INTRA-EU","CHECK")," ")</f>
        <v xml:space="preserve"> </v>
      </c>
      <c r="BB62" s="71" t="str">
        <f>IF(ISTEXT(#REF!),IF(#REF!=0,"INTRA-EU","CHECK")," ")</f>
        <v xml:space="preserve"> </v>
      </c>
      <c r="BC62" s="71" t="str">
        <f>IF(ISTEXT(#REF!),IF(#REF!=0,"INTRA-EU","CHECK")," ")</f>
        <v xml:space="preserve"> </v>
      </c>
      <c r="BD62" s="72" t="str">
        <f>IF(ISTEXT(#REF!),IF(#REF!=0,"INTRA-EU","CHECK")," ")</f>
        <v xml:space="preserve"> </v>
      </c>
    </row>
    <row r="63" spans="1:56" s="3" customFormat="1" ht="15" customHeight="1" x14ac:dyDescent="0.15">
      <c r="A63" s="182" t="s">
        <v>274</v>
      </c>
      <c r="B63" s="9" t="s">
        <v>275</v>
      </c>
      <c r="C63" s="204" t="s">
        <v>402</v>
      </c>
      <c r="D63" s="373"/>
      <c r="E63" s="373"/>
      <c r="F63" s="373"/>
      <c r="G63" s="373"/>
      <c r="H63" s="373"/>
      <c r="I63" s="373"/>
      <c r="J63" s="373"/>
      <c r="K63" s="374"/>
      <c r="L63" s="637"/>
      <c r="M63" s="634"/>
      <c r="N63" s="633"/>
      <c r="O63" s="634"/>
      <c r="P63" s="633"/>
      <c r="Q63" s="633"/>
      <c r="R63" s="637"/>
      <c r="S63" s="641"/>
      <c r="T63" s="633"/>
      <c r="U63" s="634"/>
      <c r="V63" s="633"/>
      <c r="W63" s="634"/>
      <c r="X63" s="633"/>
      <c r="Y63" s="634"/>
      <c r="Z63" s="633"/>
      <c r="AA63" s="634"/>
      <c r="AB63" s="227"/>
      <c r="AC63" s="755" t="str">
        <f t="shared" si="15"/>
        <v>12.1</v>
      </c>
      <c r="AD63" s="613" t="str">
        <f t="shared" si="18"/>
        <v>GRAPHIC PAPERS</v>
      </c>
      <c r="AE63" s="653" t="s">
        <v>402</v>
      </c>
      <c r="AF63" s="351">
        <f>D63-(D64+D65+D66+D67)</f>
        <v>0</v>
      </c>
      <c r="AG63" s="351">
        <f t="shared" ref="AG63:AM63" si="24">E63-(E64+E65+E66+E67)</f>
        <v>0</v>
      </c>
      <c r="AH63" s="351">
        <f t="shared" si="24"/>
        <v>0</v>
      </c>
      <c r="AI63" s="351">
        <f t="shared" si="24"/>
        <v>0</v>
      </c>
      <c r="AJ63" s="351">
        <f t="shared" si="24"/>
        <v>0</v>
      </c>
      <c r="AK63" s="351">
        <f t="shared" si="24"/>
        <v>0</v>
      </c>
      <c r="AL63" s="351">
        <f t="shared" si="24"/>
        <v>0</v>
      </c>
      <c r="AM63" s="758">
        <f t="shared" si="24"/>
        <v>0</v>
      </c>
      <c r="AN63" s="208"/>
      <c r="AO63" s="53" t="str">
        <f t="shared" si="16"/>
        <v>12.1</v>
      </c>
      <c r="AP63" s="613" t="str">
        <f t="shared" si="22"/>
        <v>GRAPHIC PAPERS</v>
      </c>
      <c r="AQ63" s="653" t="s">
        <v>402</v>
      </c>
      <c r="AR63" s="212">
        <f>'JQ1 Production'!D75+'JQ2 Trade'!D63-'JQ2 Trade'!H63</f>
        <v>0</v>
      </c>
      <c r="AS63" s="1095">
        <f>'JQ1 Production'!E75+'JQ2 Trade'!E63-'JQ2 Trade'!I63</f>
        <v>0</v>
      </c>
      <c r="AT63" s="135"/>
      <c r="AU63" s="67"/>
      <c r="AW63" s="42"/>
      <c r="AX63" s="53" t="s">
        <v>274</v>
      </c>
      <c r="AY63" s="9" t="s">
        <v>275</v>
      </c>
      <c r="AZ63" s="211" t="s">
        <v>463</v>
      </c>
      <c r="BA63" s="75" t="str">
        <f>IF(ISTEXT(#REF!),IF(#REF!=0,"INTRA-EU","CHECK")," ")</f>
        <v xml:space="preserve"> </v>
      </c>
      <c r="BB63" s="75" t="str">
        <f>IF(ISTEXT(#REF!),IF(#REF!=0,"INTRA-EU","CHECK")," ")</f>
        <v xml:space="preserve"> </v>
      </c>
      <c r="BC63" s="75" t="str">
        <f>IF(ISTEXT(#REF!),IF(#REF!=0,"INTRA-EU","CHECK")," ")</f>
        <v xml:space="preserve"> </v>
      </c>
      <c r="BD63" s="76" t="str">
        <f>IF(ISTEXT(#REF!),IF(#REF!=0,"INTRA-EU","CHECK")," ")</f>
        <v xml:space="preserve"> </v>
      </c>
    </row>
    <row r="64" spans="1:56" s="3" customFormat="1" ht="15" customHeight="1" x14ac:dyDescent="0.15">
      <c r="A64" s="182" t="s">
        <v>276</v>
      </c>
      <c r="B64" s="7" t="s">
        <v>277</v>
      </c>
      <c r="C64" s="211" t="s">
        <v>402</v>
      </c>
      <c r="D64" s="368"/>
      <c r="E64" s="368"/>
      <c r="F64" s="368"/>
      <c r="G64" s="368"/>
      <c r="H64" s="368"/>
      <c r="I64" s="368"/>
      <c r="J64" s="368"/>
      <c r="K64" s="369"/>
      <c r="L64" s="637"/>
      <c r="M64" s="634"/>
      <c r="N64" s="633"/>
      <c r="O64" s="634"/>
      <c r="P64" s="633"/>
      <c r="Q64" s="633"/>
      <c r="R64" s="637"/>
      <c r="S64" s="641"/>
      <c r="T64" s="633"/>
      <c r="U64" s="634"/>
      <c r="V64" s="633"/>
      <c r="W64" s="634"/>
      <c r="X64" s="633"/>
      <c r="Y64" s="634"/>
      <c r="Z64" s="633"/>
      <c r="AA64" s="634"/>
      <c r="AB64" s="227"/>
      <c r="AC64" s="755" t="str">
        <f t="shared" si="15"/>
        <v>12.1.1</v>
      </c>
      <c r="AD64" s="614" t="str">
        <f t="shared" si="18"/>
        <v>NEWSPRINT</v>
      </c>
      <c r="AE64" s="611" t="s">
        <v>402</v>
      </c>
      <c r="AF64" s="245"/>
      <c r="AG64" s="245"/>
      <c r="AH64" s="245"/>
      <c r="AI64" s="245"/>
      <c r="AJ64" s="245"/>
      <c r="AK64" s="245"/>
      <c r="AL64" s="245"/>
      <c r="AM64" s="744"/>
      <c r="AN64" s="42"/>
      <c r="AO64" s="53" t="str">
        <f t="shared" si="16"/>
        <v>12.1.1</v>
      </c>
      <c r="AP64" s="614" t="str">
        <f t="shared" si="22"/>
        <v>NEWSPRINT</v>
      </c>
      <c r="AQ64" s="611" t="s">
        <v>402</v>
      </c>
      <c r="AR64" s="212">
        <f>'JQ1 Production'!D76+'JQ2 Trade'!D64-'JQ2 Trade'!H64</f>
        <v>0</v>
      </c>
      <c r="AS64" s="1095">
        <f>'JQ1 Production'!E76+'JQ2 Trade'!E64-'JQ2 Trade'!I64</f>
        <v>0</v>
      </c>
      <c r="AT64" s="135"/>
      <c r="AU64" s="67"/>
      <c r="AW64" s="42"/>
      <c r="AX64" s="53" t="s">
        <v>276</v>
      </c>
      <c r="AY64" s="7" t="s">
        <v>277</v>
      </c>
      <c r="AZ64" s="211" t="s">
        <v>463</v>
      </c>
      <c r="BA64" s="75" t="str">
        <f>IF(ISTEXT(#REF!),IF(#REF!=0,"INTRA-EU","CHECK")," ")</f>
        <v xml:space="preserve"> </v>
      </c>
      <c r="BB64" s="75" t="str">
        <f>IF(ISTEXT(#REF!),IF(#REF!=0,"INTRA-EU","CHECK")," ")</f>
        <v xml:space="preserve"> </v>
      </c>
      <c r="BC64" s="75" t="str">
        <f>IF(ISTEXT(#REF!),IF(#REF!=0,"INTRA-EU","CHECK")," ")</f>
        <v xml:space="preserve"> </v>
      </c>
      <c r="BD64" s="76" t="str">
        <f>IF(ISTEXT(#REF!),IF(#REF!=0,"INTRA-EU","CHECK")," ")</f>
        <v xml:space="preserve"> </v>
      </c>
    </row>
    <row r="65" spans="1:56" s="3" customFormat="1" ht="15" customHeight="1" x14ac:dyDescent="0.15">
      <c r="A65" s="182" t="s">
        <v>278</v>
      </c>
      <c r="B65" s="21" t="s">
        <v>279</v>
      </c>
      <c r="C65" s="211" t="s">
        <v>402</v>
      </c>
      <c r="D65" s="368"/>
      <c r="E65" s="368"/>
      <c r="F65" s="368"/>
      <c r="G65" s="368"/>
      <c r="H65" s="368"/>
      <c r="I65" s="368"/>
      <c r="J65" s="368"/>
      <c r="K65" s="369"/>
      <c r="L65" s="637"/>
      <c r="M65" s="634"/>
      <c r="N65" s="633"/>
      <c r="O65" s="634"/>
      <c r="P65" s="633"/>
      <c r="Q65" s="633"/>
      <c r="R65" s="637"/>
      <c r="S65" s="641"/>
      <c r="T65" s="633"/>
      <c r="U65" s="634"/>
      <c r="V65" s="633"/>
      <c r="W65" s="634"/>
      <c r="X65" s="633"/>
      <c r="Y65" s="634"/>
      <c r="Z65" s="633"/>
      <c r="AA65" s="634"/>
      <c r="AB65" s="227"/>
      <c r="AC65" s="755" t="str">
        <f t="shared" si="15"/>
        <v>12.1.2</v>
      </c>
      <c r="AD65" s="614" t="str">
        <f t="shared" si="18"/>
        <v>UNCOATED MECHANICAL</v>
      </c>
      <c r="AE65" s="611" t="s">
        <v>402</v>
      </c>
      <c r="AF65" s="245"/>
      <c r="AG65" s="245"/>
      <c r="AH65" s="245"/>
      <c r="AI65" s="245"/>
      <c r="AJ65" s="245"/>
      <c r="AK65" s="245"/>
      <c r="AL65" s="245"/>
      <c r="AM65" s="744"/>
      <c r="AN65" s="42"/>
      <c r="AO65" s="53" t="str">
        <f t="shared" si="16"/>
        <v>12.1.2</v>
      </c>
      <c r="AP65" s="614" t="str">
        <f t="shared" si="22"/>
        <v>UNCOATED MECHANICAL</v>
      </c>
      <c r="AQ65" s="611" t="s">
        <v>402</v>
      </c>
      <c r="AR65" s="212">
        <f>'JQ1 Production'!D77+'JQ2 Trade'!D65-'JQ2 Trade'!H65</f>
        <v>0</v>
      </c>
      <c r="AS65" s="1095">
        <f>'JQ1 Production'!E77+'JQ2 Trade'!E65-'JQ2 Trade'!I65</f>
        <v>0</v>
      </c>
      <c r="AT65" s="135"/>
      <c r="AU65" s="67"/>
      <c r="AW65" s="42"/>
      <c r="AX65" s="53" t="s">
        <v>278</v>
      </c>
      <c r="AY65" s="7" t="s">
        <v>279</v>
      </c>
      <c r="AZ65" s="211" t="s">
        <v>463</v>
      </c>
      <c r="BA65" s="75" t="str">
        <f>IF(ISTEXT(#REF!),IF(#REF!=0,"INTRA-EU","CHECK")," ")</f>
        <v xml:space="preserve"> </v>
      </c>
      <c r="BB65" s="75" t="str">
        <f>IF(ISTEXT(#REF!),IF(#REF!=0,"INTRA-EU","CHECK")," ")</f>
        <v xml:space="preserve"> </v>
      </c>
      <c r="BC65" s="75" t="str">
        <f>IF(ISTEXT(#REF!),IF(#REF!=0,"INTRA-EU","CHECK")," ")</f>
        <v xml:space="preserve"> </v>
      </c>
      <c r="BD65" s="76" t="str">
        <f>IF(ISTEXT(#REF!),IF(#REF!=0,"INTRA-EU","CHECK")," ")</f>
        <v xml:space="preserve"> </v>
      </c>
    </row>
    <row r="66" spans="1:56" s="3" customFormat="1" ht="15" customHeight="1" thickBot="1" x14ac:dyDescent="0.2">
      <c r="A66" s="182" t="s">
        <v>280</v>
      </c>
      <c r="B66" s="7" t="s">
        <v>281</v>
      </c>
      <c r="C66" s="211" t="s">
        <v>402</v>
      </c>
      <c r="D66" s="368"/>
      <c r="E66" s="368"/>
      <c r="F66" s="368"/>
      <c r="G66" s="368"/>
      <c r="H66" s="368"/>
      <c r="I66" s="368"/>
      <c r="J66" s="368"/>
      <c r="K66" s="369"/>
      <c r="L66" s="637"/>
      <c r="M66" s="634"/>
      <c r="N66" s="633"/>
      <c r="O66" s="634"/>
      <c r="P66" s="633"/>
      <c r="Q66" s="633"/>
      <c r="R66" s="637"/>
      <c r="S66" s="641"/>
      <c r="T66" s="633"/>
      <c r="U66" s="634"/>
      <c r="V66" s="633"/>
      <c r="W66" s="634"/>
      <c r="X66" s="633"/>
      <c r="Y66" s="634"/>
      <c r="Z66" s="633"/>
      <c r="AA66" s="634"/>
      <c r="AB66" s="227"/>
      <c r="AC66" s="755" t="str">
        <f t="shared" si="15"/>
        <v>12.1.3</v>
      </c>
      <c r="AD66" s="614" t="str">
        <f t="shared" si="18"/>
        <v>UNCOATED WOODFREE</v>
      </c>
      <c r="AE66" s="611" t="s">
        <v>402</v>
      </c>
      <c r="AF66" s="245"/>
      <c r="AG66" s="245"/>
      <c r="AH66" s="245"/>
      <c r="AI66" s="245"/>
      <c r="AJ66" s="245"/>
      <c r="AK66" s="245"/>
      <c r="AL66" s="245"/>
      <c r="AM66" s="744"/>
      <c r="AN66" s="42"/>
      <c r="AO66" s="53" t="str">
        <f t="shared" si="16"/>
        <v>12.1.3</v>
      </c>
      <c r="AP66" s="614" t="str">
        <f t="shared" si="22"/>
        <v>UNCOATED WOODFREE</v>
      </c>
      <c r="AQ66" s="611" t="s">
        <v>402</v>
      </c>
      <c r="AR66" s="212">
        <f>'JQ1 Production'!D78+'JQ2 Trade'!D66-'JQ2 Trade'!H66</f>
        <v>0</v>
      </c>
      <c r="AS66" s="1095">
        <f>'JQ1 Production'!E78+'JQ2 Trade'!E66-'JQ2 Trade'!I66</f>
        <v>0</v>
      </c>
      <c r="AT66" s="135"/>
      <c r="AU66" s="67"/>
      <c r="AW66" s="42"/>
      <c r="AX66" s="53" t="s">
        <v>280</v>
      </c>
      <c r="AY66" s="7" t="s">
        <v>281</v>
      </c>
      <c r="AZ66" s="1575" t="s">
        <v>463</v>
      </c>
      <c r="BA66" s="78" t="str">
        <f>IF(ISTEXT(#REF!),IF(#REF!=0,"INTRA-EU","CHECK")," ")</f>
        <v xml:space="preserve"> </v>
      </c>
      <c r="BB66" s="78" t="str">
        <f>IF(ISTEXT(#REF!),IF(#REF!=0,"INTRA-EU","CHECK")," ")</f>
        <v xml:space="preserve"> </v>
      </c>
      <c r="BC66" s="78" t="str">
        <f>IF(ISTEXT(#REF!),IF(#REF!=0,"INTRA-EU","CHECK")," ")</f>
        <v xml:space="preserve"> </v>
      </c>
      <c r="BD66" s="79" t="str">
        <f>IF(ISTEXT(#REF!),IF(#REF!=0,"INTRA-EU","CHECK")," ")</f>
        <v xml:space="preserve"> </v>
      </c>
    </row>
    <row r="67" spans="1:56" s="3" customFormat="1" ht="15" customHeight="1" thickBot="1" x14ac:dyDescent="0.2">
      <c r="A67" s="182" t="s">
        <v>282</v>
      </c>
      <c r="B67" s="10" t="s">
        <v>283</v>
      </c>
      <c r="C67" s="211" t="s">
        <v>402</v>
      </c>
      <c r="D67" s="368"/>
      <c r="E67" s="368"/>
      <c r="F67" s="368"/>
      <c r="G67" s="368"/>
      <c r="H67" s="368"/>
      <c r="I67" s="368"/>
      <c r="J67" s="368"/>
      <c r="K67" s="369"/>
      <c r="L67" s="637"/>
      <c r="M67" s="634"/>
      <c r="N67" s="633"/>
      <c r="O67" s="634"/>
      <c r="P67" s="633"/>
      <c r="Q67" s="633"/>
      <c r="R67" s="637"/>
      <c r="S67" s="641"/>
      <c r="T67" s="633"/>
      <c r="U67" s="634"/>
      <c r="V67" s="633"/>
      <c r="W67" s="634"/>
      <c r="X67" s="633"/>
      <c r="Y67" s="634"/>
      <c r="Z67" s="633"/>
      <c r="AA67" s="634"/>
      <c r="AB67" s="227"/>
      <c r="AC67" s="755" t="str">
        <f t="shared" si="15"/>
        <v>12.1.4</v>
      </c>
      <c r="AD67" s="614" t="str">
        <f t="shared" si="18"/>
        <v>COATED PAPERS</v>
      </c>
      <c r="AE67" s="611" t="s">
        <v>402</v>
      </c>
      <c r="AF67" s="245"/>
      <c r="AG67" s="245"/>
      <c r="AH67" s="245"/>
      <c r="AI67" s="245"/>
      <c r="AJ67" s="245"/>
      <c r="AK67" s="245"/>
      <c r="AL67" s="245"/>
      <c r="AM67" s="744"/>
      <c r="AN67" s="42"/>
      <c r="AO67" s="53" t="str">
        <f t="shared" si="16"/>
        <v>12.1.4</v>
      </c>
      <c r="AP67" s="614" t="str">
        <f t="shared" si="22"/>
        <v>COATED PAPERS</v>
      </c>
      <c r="AQ67" s="611" t="s">
        <v>402</v>
      </c>
      <c r="AR67" s="212">
        <f>'JQ1 Production'!D79+'JQ2 Trade'!D67-'JQ2 Trade'!H67</f>
        <v>0</v>
      </c>
      <c r="AS67" s="1095">
        <f>'JQ1 Production'!E79+'JQ2 Trade'!E67-'JQ2 Trade'!I67</f>
        <v>0</v>
      </c>
      <c r="AT67" s="135"/>
      <c r="AU67" s="67"/>
      <c r="AW67" s="42"/>
      <c r="AX67" s="53" t="s">
        <v>282</v>
      </c>
      <c r="AY67" s="7" t="s">
        <v>283</v>
      </c>
      <c r="AZ67" s="1574" t="s">
        <v>463</v>
      </c>
      <c r="BA67" s="80" t="str">
        <f>IF(ISTEXT(#REF!),IF(#REF!=0,"INTRA-EU","CHECK")," ")</f>
        <v xml:space="preserve"> </v>
      </c>
      <c r="BB67" s="80" t="str">
        <f>IF(ISTEXT(#REF!),IF(#REF!=0,"INTRA-EU","CHECK")," ")</f>
        <v xml:space="preserve"> </v>
      </c>
      <c r="BC67" s="80" t="str">
        <f>IF(ISTEXT(#REF!),IF(#REF!=0,"INTRA-EU","CHECK")," ")</f>
        <v xml:space="preserve"> </v>
      </c>
      <c r="BD67" s="81" t="str">
        <f>IF(ISTEXT(#REF!),IF(#REF!=0,"INTRA-EU","CHECK")," ")</f>
        <v xml:space="preserve"> </v>
      </c>
    </row>
    <row r="68" spans="1:56" s="3" customFormat="1" ht="15" customHeight="1" x14ac:dyDescent="0.15">
      <c r="A68" s="178">
        <v>12.2</v>
      </c>
      <c r="B68" s="223" t="s">
        <v>425</v>
      </c>
      <c r="C68" s="211" t="s">
        <v>402</v>
      </c>
      <c r="D68" s="368"/>
      <c r="E68" s="368"/>
      <c r="F68" s="368"/>
      <c r="G68" s="368"/>
      <c r="H68" s="368"/>
      <c r="I68" s="368"/>
      <c r="J68" s="368"/>
      <c r="K68" s="369"/>
      <c r="L68" s="637"/>
      <c r="M68" s="634"/>
      <c r="N68" s="633"/>
      <c r="O68" s="634"/>
      <c r="P68" s="633"/>
      <c r="Q68" s="633"/>
      <c r="R68" s="637"/>
      <c r="S68" s="641"/>
      <c r="T68" s="633"/>
      <c r="U68" s="634"/>
      <c r="V68" s="633"/>
      <c r="W68" s="634"/>
      <c r="X68" s="633"/>
      <c r="Y68" s="634"/>
      <c r="Z68" s="633"/>
      <c r="AA68" s="634"/>
      <c r="AB68" s="227"/>
      <c r="AC68" s="243">
        <f t="shared" si="15"/>
        <v>12.2</v>
      </c>
      <c r="AD68" s="613" t="str">
        <f t="shared" si="18"/>
        <v>HOUSEHOLD AND SANITARY PAPERS</v>
      </c>
      <c r="AE68" s="611" t="s">
        <v>402</v>
      </c>
      <c r="AF68" s="245"/>
      <c r="AG68" s="245"/>
      <c r="AH68" s="245"/>
      <c r="AI68" s="245"/>
      <c r="AJ68" s="245"/>
      <c r="AK68" s="245"/>
      <c r="AL68" s="245"/>
      <c r="AM68" s="744"/>
      <c r="AN68" s="42"/>
      <c r="AO68" s="53">
        <f t="shared" si="16"/>
        <v>12.2</v>
      </c>
      <c r="AP68" s="613" t="str">
        <f t="shared" si="22"/>
        <v>HOUSEHOLD AND SANITARY PAPERS</v>
      </c>
      <c r="AQ68" s="611" t="s">
        <v>402</v>
      </c>
      <c r="AR68" s="212">
        <f>'JQ1 Production'!D80+'JQ2 Trade'!D68-'JQ2 Trade'!H68</f>
        <v>0</v>
      </c>
      <c r="AS68" s="1095">
        <f>'JQ1 Production'!E80+'JQ2 Trade'!E68-'JQ2 Trade'!I68</f>
        <v>0</v>
      </c>
      <c r="AT68" s="135"/>
      <c r="AU68" s="67"/>
      <c r="AW68" s="42"/>
      <c r="AX68" s="53">
        <v>12.2</v>
      </c>
      <c r="AY68" s="9" t="s">
        <v>425</v>
      </c>
      <c r="AZ68" s="204" t="s">
        <v>463</v>
      </c>
      <c r="BA68" s="71" t="str">
        <f>IF(ISTEXT(#REF!),IF(#REF!=0,"INTRA-EU","CHECK")," ")</f>
        <v xml:space="preserve"> </v>
      </c>
      <c r="BB68" s="71" t="str">
        <f>IF(ISTEXT(#REF!),IF(#REF!=0,"INTRA-EU","CHECK")," ")</f>
        <v xml:space="preserve"> </v>
      </c>
      <c r="BC68" s="71" t="str">
        <f>IF(ISTEXT(#REF!),IF(#REF!=0,"INTRA-EU","CHECK")," ")</f>
        <v xml:space="preserve"> </v>
      </c>
      <c r="BD68" s="72" t="str">
        <f>IF(ISTEXT(#REF!),IF(#REF!=0,"INTRA-EU","CHECK")," ")</f>
        <v xml:space="preserve"> </v>
      </c>
    </row>
    <row r="69" spans="1:56" s="3" customFormat="1" ht="15" customHeight="1" x14ac:dyDescent="0.15">
      <c r="A69" s="182">
        <v>12.3</v>
      </c>
      <c r="B69" s="9" t="s">
        <v>287</v>
      </c>
      <c r="C69" s="204" t="s">
        <v>402</v>
      </c>
      <c r="D69" s="373"/>
      <c r="E69" s="373"/>
      <c r="F69" s="373"/>
      <c r="G69" s="373"/>
      <c r="H69" s="373"/>
      <c r="I69" s="373"/>
      <c r="J69" s="373"/>
      <c r="K69" s="374"/>
      <c r="L69" s="637"/>
      <c r="M69" s="634"/>
      <c r="N69" s="633"/>
      <c r="O69" s="634"/>
      <c r="P69" s="633"/>
      <c r="Q69" s="633"/>
      <c r="R69" s="637"/>
      <c r="S69" s="641"/>
      <c r="T69" s="633"/>
      <c r="U69" s="634"/>
      <c r="V69" s="633"/>
      <c r="W69" s="634"/>
      <c r="X69" s="633"/>
      <c r="Y69" s="634"/>
      <c r="Z69" s="633"/>
      <c r="AA69" s="634"/>
      <c r="AB69" s="227"/>
      <c r="AC69" s="755">
        <f t="shared" si="15"/>
        <v>12.3</v>
      </c>
      <c r="AD69" s="613" t="str">
        <f t="shared" si="18"/>
        <v>PACKAGING MATERIALS</v>
      </c>
      <c r="AE69" s="653" t="s">
        <v>402</v>
      </c>
      <c r="AF69" s="349">
        <f>D69-(D70+D71+D72+D73)</f>
        <v>0</v>
      </c>
      <c r="AG69" s="349">
        <f t="shared" ref="AG69:AM69" si="25">E69-(E70+E71+E72+E73)</f>
        <v>0</v>
      </c>
      <c r="AH69" s="349">
        <f t="shared" si="25"/>
        <v>0</v>
      </c>
      <c r="AI69" s="349">
        <f t="shared" si="25"/>
        <v>0</v>
      </c>
      <c r="AJ69" s="349">
        <f t="shared" si="25"/>
        <v>0</v>
      </c>
      <c r="AK69" s="349">
        <f t="shared" si="25"/>
        <v>0</v>
      </c>
      <c r="AL69" s="349">
        <f t="shared" si="25"/>
        <v>0</v>
      </c>
      <c r="AM69" s="745">
        <f t="shared" si="25"/>
        <v>0</v>
      </c>
      <c r="AN69" s="208"/>
      <c r="AO69" s="53">
        <f t="shared" si="16"/>
        <v>12.3</v>
      </c>
      <c r="AP69" s="613" t="str">
        <f t="shared" si="22"/>
        <v>PACKAGING MATERIALS</v>
      </c>
      <c r="AQ69" s="653" t="s">
        <v>402</v>
      </c>
      <c r="AR69" s="212">
        <f>'JQ1 Production'!D81+'JQ2 Trade'!D69-'JQ2 Trade'!H69</f>
        <v>0</v>
      </c>
      <c r="AS69" s="1095">
        <f>'JQ1 Production'!E81+'JQ2 Trade'!E69-'JQ2 Trade'!I69</f>
        <v>0</v>
      </c>
      <c r="AT69" s="135"/>
      <c r="AU69" s="67"/>
      <c r="AW69" s="42"/>
      <c r="AX69" s="53">
        <v>12.3</v>
      </c>
      <c r="AY69" s="9" t="s">
        <v>287</v>
      </c>
      <c r="AZ69" s="211" t="s">
        <v>463</v>
      </c>
      <c r="BA69" s="71" t="str">
        <f>IF(ISTEXT(#REF!),IF(#REF!=0,"INTRA-EU","CHECK")," ")</f>
        <v xml:space="preserve"> </v>
      </c>
      <c r="BB69" s="71" t="str">
        <f>IF(ISTEXT(#REF!),IF(#REF!=0,"INTRA-EU","CHECK")," ")</f>
        <v xml:space="preserve"> </v>
      </c>
      <c r="BC69" s="75" t="str">
        <f>IF(ISTEXT(#REF!),IF(#REF!=0,"INTRA-EU","CHECK")," ")</f>
        <v xml:space="preserve"> </v>
      </c>
      <c r="BD69" s="76" t="str">
        <f>IF(ISTEXT(#REF!),IF(#REF!=0,"INTRA-EU","CHECK")," ")</f>
        <v xml:space="preserve"> </v>
      </c>
    </row>
    <row r="70" spans="1:56" s="3" customFormat="1" ht="15" customHeight="1" x14ac:dyDescent="0.15">
      <c r="A70" s="182" t="s">
        <v>288</v>
      </c>
      <c r="B70" s="7" t="s">
        <v>289</v>
      </c>
      <c r="C70" s="211" t="s">
        <v>402</v>
      </c>
      <c r="D70" s="373"/>
      <c r="E70" s="373"/>
      <c r="F70" s="373"/>
      <c r="G70" s="374"/>
      <c r="H70" s="368"/>
      <c r="I70" s="368"/>
      <c r="J70" s="368"/>
      <c r="K70" s="369"/>
      <c r="L70" s="637"/>
      <c r="M70" s="634"/>
      <c r="N70" s="633"/>
      <c r="O70" s="634"/>
      <c r="P70" s="633"/>
      <c r="Q70" s="633"/>
      <c r="R70" s="637"/>
      <c r="S70" s="641"/>
      <c r="T70" s="633"/>
      <c r="U70" s="634"/>
      <c r="V70" s="633"/>
      <c r="W70" s="634"/>
      <c r="X70" s="633"/>
      <c r="Y70" s="634"/>
      <c r="Z70" s="633"/>
      <c r="AA70" s="634"/>
      <c r="AB70" s="227"/>
      <c r="AC70" s="755" t="str">
        <f t="shared" si="15"/>
        <v>12.3.1</v>
      </c>
      <c r="AD70" s="614" t="str">
        <f t="shared" si="18"/>
        <v>CASE MATERIALS</v>
      </c>
      <c r="AE70" s="611" t="s">
        <v>402</v>
      </c>
      <c r="AF70" s="245"/>
      <c r="AG70" s="245"/>
      <c r="AH70" s="245"/>
      <c r="AI70" s="245"/>
      <c r="AJ70" s="245"/>
      <c r="AK70" s="245"/>
      <c r="AL70" s="245"/>
      <c r="AM70" s="744"/>
      <c r="AN70" s="42"/>
      <c r="AO70" s="53" t="str">
        <f t="shared" si="16"/>
        <v>12.3.1</v>
      </c>
      <c r="AP70" s="614" t="str">
        <f t="shared" si="22"/>
        <v>CASE MATERIALS</v>
      </c>
      <c r="AQ70" s="611" t="s">
        <v>402</v>
      </c>
      <c r="AR70" s="212">
        <f>'JQ1 Production'!D82+'JQ2 Trade'!D70-'JQ2 Trade'!H70</f>
        <v>0</v>
      </c>
      <c r="AS70" s="1095">
        <f>'JQ1 Production'!E82+'JQ2 Trade'!E70-'JQ2 Trade'!I70</f>
        <v>0</v>
      </c>
      <c r="AT70" s="135"/>
      <c r="AU70" s="67"/>
      <c r="AW70" s="42"/>
      <c r="AX70" s="53" t="s">
        <v>288</v>
      </c>
      <c r="AY70" s="7" t="s">
        <v>289</v>
      </c>
      <c r="AZ70" s="211" t="s">
        <v>463</v>
      </c>
      <c r="BA70" s="71" t="str">
        <f>IF(ISTEXT(#REF!),IF(#REF!=0,"INTRA-EU","CHECK")," ")</f>
        <v xml:space="preserve"> </v>
      </c>
      <c r="BB70" s="71" t="str">
        <f>IF(ISTEXT(#REF!),IF(#REF!=0,"INTRA-EU","CHECK")," ")</f>
        <v xml:space="preserve"> </v>
      </c>
      <c r="BC70" s="75" t="str">
        <f>IF(ISTEXT(#REF!),IF(#REF!=0,"INTRA-EU","CHECK")," ")</f>
        <v xml:space="preserve"> </v>
      </c>
      <c r="BD70" s="76" t="str">
        <f>IF(ISTEXT(#REF!),IF(#REF!=0,"INTRA-EU","CHECK")," ")</f>
        <v xml:space="preserve"> </v>
      </c>
    </row>
    <row r="71" spans="1:56" s="3" customFormat="1" ht="15" customHeight="1" x14ac:dyDescent="0.15">
      <c r="A71" s="182" t="s">
        <v>290</v>
      </c>
      <c r="B71" s="7" t="s">
        <v>291</v>
      </c>
      <c r="C71" s="211" t="s">
        <v>402</v>
      </c>
      <c r="D71" s="373"/>
      <c r="E71" s="373"/>
      <c r="F71" s="373"/>
      <c r="G71" s="374"/>
      <c r="H71" s="368"/>
      <c r="I71" s="368"/>
      <c r="J71" s="368"/>
      <c r="K71" s="369"/>
      <c r="L71" s="637"/>
      <c r="M71" s="634"/>
      <c r="N71" s="633"/>
      <c r="O71" s="634"/>
      <c r="P71" s="633"/>
      <c r="Q71" s="633"/>
      <c r="R71" s="637"/>
      <c r="S71" s="641"/>
      <c r="T71" s="633"/>
      <c r="U71" s="634"/>
      <c r="V71" s="633"/>
      <c r="W71" s="634"/>
      <c r="X71" s="633"/>
      <c r="Y71" s="634"/>
      <c r="Z71" s="633"/>
      <c r="AA71" s="634"/>
      <c r="AB71" s="227"/>
      <c r="AC71" s="755" t="str">
        <f t="shared" si="15"/>
        <v>12.3.2</v>
      </c>
      <c r="AD71" s="614" t="str">
        <f t="shared" si="18"/>
        <v>CARTONBOARD</v>
      </c>
      <c r="AE71" s="611" t="s">
        <v>402</v>
      </c>
      <c r="AF71" s="245"/>
      <c r="AG71" s="245"/>
      <c r="AH71" s="245"/>
      <c r="AI71" s="245"/>
      <c r="AJ71" s="245"/>
      <c r="AK71" s="245"/>
      <c r="AL71" s="245"/>
      <c r="AM71" s="744"/>
      <c r="AN71" s="42"/>
      <c r="AO71" s="53" t="str">
        <f t="shared" si="16"/>
        <v>12.3.2</v>
      </c>
      <c r="AP71" s="614" t="str">
        <f t="shared" si="22"/>
        <v>CARTONBOARD</v>
      </c>
      <c r="AQ71" s="611" t="s">
        <v>402</v>
      </c>
      <c r="AR71" s="212">
        <f>'JQ1 Production'!D83+'JQ2 Trade'!D71-'JQ2 Trade'!H71</f>
        <v>0</v>
      </c>
      <c r="AS71" s="1095">
        <f>'JQ1 Production'!E83+'JQ2 Trade'!E71-'JQ2 Trade'!I71</f>
        <v>0</v>
      </c>
      <c r="AT71" s="135"/>
      <c r="AU71" s="67"/>
      <c r="AW71" s="42"/>
      <c r="AX71" s="53" t="s">
        <v>290</v>
      </c>
      <c r="AY71" s="7" t="s">
        <v>291</v>
      </c>
      <c r="AZ71" s="211" t="s">
        <v>463</v>
      </c>
      <c r="BA71" s="75" t="str">
        <f>IF(ISTEXT(#REF!),IF(#REF!=0,"INTRA-EU","CHECK")," ")</f>
        <v xml:space="preserve"> </v>
      </c>
      <c r="BB71" s="75" t="str">
        <f>IF(ISTEXT(#REF!),IF(#REF!=0,"INTRA-EU","CHECK")," ")</f>
        <v xml:space="preserve"> </v>
      </c>
      <c r="BC71" s="82" t="str">
        <f>IF(ISTEXT(#REF!),IF(#REF!=0,"INTRA-EU","CHECK")," ")</f>
        <v xml:space="preserve"> </v>
      </c>
      <c r="BD71" s="83" t="str">
        <f>IF(ISTEXT(#REF!),IF(#REF!=0,"INTRA-EU","CHECK")," ")</f>
        <v xml:space="preserve"> </v>
      </c>
    </row>
    <row r="72" spans="1:56" s="3" customFormat="1" ht="15" customHeight="1" x14ac:dyDescent="0.15">
      <c r="A72" s="182" t="s">
        <v>292</v>
      </c>
      <c r="B72" s="7" t="s">
        <v>293</v>
      </c>
      <c r="C72" s="211" t="s">
        <v>402</v>
      </c>
      <c r="D72" s="368"/>
      <c r="E72" s="368"/>
      <c r="F72" s="368"/>
      <c r="G72" s="368"/>
      <c r="H72" s="375"/>
      <c r="I72" s="375"/>
      <c r="J72" s="375"/>
      <c r="K72" s="916"/>
      <c r="L72" s="637"/>
      <c r="M72" s="634"/>
      <c r="N72" s="633"/>
      <c r="O72" s="634"/>
      <c r="P72" s="633"/>
      <c r="Q72" s="633"/>
      <c r="R72" s="637"/>
      <c r="S72" s="641"/>
      <c r="T72" s="633"/>
      <c r="U72" s="634"/>
      <c r="V72" s="633"/>
      <c r="W72" s="634"/>
      <c r="X72" s="633"/>
      <c r="Y72" s="634"/>
      <c r="Z72" s="633"/>
      <c r="AA72" s="634"/>
      <c r="AB72" s="227"/>
      <c r="AC72" s="755" t="str">
        <f t="shared" si="15"/>
        <v>12.3.3</v>
      </c>
      <c r="AD72" s="614" t="str">
        <f t="shared" si="18"/>
        <v>WRAPPING PAPERS</v>
      </c>
      <c r="AE72" s="611" t="s">
        <v>402</v>
      </c>
      <c r="AF72" s="245"/>
      <c r="AG72" s="245"/>
      <c r="AH72" s="245"/>
      <c r="AI72" s="245"/>
      <c r="AJ72" s="245"/>
      <c r="AK72" s="245"/>
      <c r="AL72" s="245"/>
      <c r="AM72" s="744"/>
      <c r="AN72" s="42"/>
      <c r="AO72" s="53" t="str">
        <f t="shared" si="16"/>
        <v>12.3.3</v>
      </c>
      <c r="AP72" s="614" t="str">
        <f t="shared" si="22"/>
        <v>WRAPPING PAPERS</v>
      </c>
      <c r="AQ72" s="611" t="s">
        <v>402</v>
      </c>
      <c r="AR72" s="212">
        <f>'JQ1 Production'!D84+'JQ2 Trade'!D72-'JQ2 Trade'!H72</f>
        <v>0</v>
      </c>
      <c r="AS72" s="1095">
        <f>'JQ1 Production'!E84+'JQ2 Trade'!E72-'JQ2 Trade'!I72</f>
        <v>0</v>
      </c>
      <c r="AT72" s="135"/>
      <c r="AU72" s="67"/>
      <c r="AW72" s="42"/>
      <c r="AX72" s="53" t="s">
        <v>292</v>
      </c>
      <c r="AY72" s="7" t="s">
        <v>293</v>
      </c>
      <c r="AZ72" s="214" t="s">
        <v>463</v>
      </c>
      <c r="BA72" s="82" t="str">
        <f>IF(ISTEXT(#REF!),IF(#REF!=0,"INTRA-EU","CHECK")," ")</f>
        <v xml:space="preserve"> </v>
      </c>
      <c r="BB72" s="82" t="str">
        <f>IF(ISTEXT(#REF!),IF(#REF!=0,"INTRA-EU","CHECK")," ")</f>
        <v xml:space="preserve"> </v>
      </c>
      <c r="BC72" s="82" t="str">
        <f>IF(ISTEXT(#REF!),IF(#REF!=0,"INTRA-EU","CHECK")," ")</f>
        <v xml:space="preserve"> </v>
      </c>
      <c r="BD72" s="83" t="str">
        <f>IF(ISTEXT(#REF!),IF(#REF!=0,"INTRA-EU","CHECK")," ")</f>
        <v xml:space="preserve"> </v>
      </c>
    </row>
    <row r="73" spans="1:56" s="3" customFormat="1" ht="15" customHeight="1" x14ac:dyDescent="0.15">
      <c r="A73" s="182" t="s">
        <v>294</v>
      </c>
      <c r="B73" s="7" t="s">
        <v>295</v>
      </c>
      <c r="C73" s="214" t="s">
        <v>402</v>
      </c>
      <c r="D73" s="375"/>
      <c r="E73" s="375"/>
      <c r="F73" s="375"/>
      <c r="G73" s="375"/>
      <c r="H73" s="375"/>
      <c r="I73" s="375"/>
      <c r="J73" s="375"/>
      <c r="K73" s="916"/>
      <c r="L73" s="637"/>
      <c r="M73" s="634"/>
      <c r="N73" s="633"/>
      <c r="O73" s="634"/>
      <c r="P73" s="633"/>
      <c r="Q73" s="633"/>
      <c r="R73" s="637"/>
      <c r="S73" s="641"/>
      <c r="T73" s="633"/>
      <c r="U73" s="634"/>
      <c r="V73" s="633"/>
      <c r="W73" s="634"/>
      <c r="X73" s="633"/>
      <c r="Y73" s="634"/>
      <c r="Z73" s="633"/>
      <c r="AA73" s="634"/>
      <c r="AB73" s="227"/>
      <c r="AC73" s="755" t="str">
        <f t="shared" si="15"/>
        <v>12.3.4</v>
      </c>
      <c r="AD73" s="614" t="str">
        <f t="shared" si="18"/>
        <v>OTHER PAPERS MAINLY FOR PACKAGING</v>
      </c>
      <c r="AE73" s="611" t="s">
        <v>402</v>
      </c>
      <c r="AF73" s="245"/>
      <c r="AG73" s="245"/>
      <c r="AH73" s="245"/>
      <c r="AI73" s="245"/>
      <c r="AJ73" s="245"/>
      <c r="AK73" s="245"/>
      <c r="AL73" s="245"/>
      <c r="AM73" s="744"/>
      <c r="AN73" s="42"/>
      <c r="AO73" s="53" t="str">
        <f t="shared" si="16"/>
        <v>12.3.4</v>
      </c>
      <c r="AP73" s="614" t="str">
        <f t="shared" si="22"/>
        <v>OTHER PAPERS MAINLY FOR PACKAGING</v>
      </c>
      <c r="AQ73" s="611" t="s">
        <v>402</v>
      </c>
      <c r="AR73" s="212">
        <f>'JQ1 Production'!D85+'JQ2 Trade'!D73-'JQ2 Trade'!H73</f>
        <v>0</v>
      </c>
      <c r="AS73" s="1095">
        <f>'JQ1 Production'!E85+'JQ2 Trade'!E73-'JQ2 Trade'!I73</f>
        <v>0</v>
      </c>
      <c r="AT73" s="135"/>
      <c r="AU73" s="67"/>
      <c r="AW73" s="42"/>
      <c r="AX73" s="53" t="s">
        <v>294</v>
      </c>
      <c r="AY73" s="7" t="s">
        <v>295</v>
      </c>
      <c r="AZ73" s="211" t="s">
        <v>463</v>
      </c>
      <c r="BA73" s="75" t="str">
        <f>IF(ISTEXT(#REF!),IF(#REF!=0,"INTRA-EU","CHECK")," ")</f>
        <v xml:space="preserve"> </v>
      </c>
      <c r="BB73" s="75" t="str">
        <f>IF(ISTEXT(#REF!),IF(#REF!=0,"INTRA-EU","CHECK")," ")</f>
        <v xml:space="preserve"> </v>
      </c>
      <c r="BC73" s="75" t="str">
        <f>IF(ISTEXT(#REF!),IF(#REF!=0,"INTRA-EU","CHECK")," ")</f>
        <v xml:space="preserve"> </v>
      </c>
      <c r="BD73" s="76" t="str">
        <f>IF(ISTEXT(#REF!),IF(#REF!=0,"INTRA-EU","CHECK")," ")</f>
        <v xml:space="preserve"> </v>
      </c>
    </row>
    <row r="74" spans="1:56" s="3" customFormat="1" ht="15" customHeight="1" thickBot="1" x14ac:dyDescent="0.2">
      <c r="A74" s="769">
        <v>12.4</v>
      </c>
      <c r="B74" s="223" t="s">
        <v>426</v>
      </c>
      <c r="C74" s="211" t="s">
        <v>402</v>
      </c>
      <c r="D74" s="368"/>
      <c r="E74" s="368"/>
      <c r="F74" s="368"/>
      <c r="G74" s="368"/>
      <c r="H74" s="368"/>
      <c r="I74" s="368"/>
      <c r="J74" s="368"/>
      <c r="K74" s="369"/>
      <c r="L74" s="637"/>
      <c r="M74" s="634"/>
      <c r="N74" s="633"/>
      <c r="O74" s="634"/>
      <c r="P74" s="633"/>
      <c r="Q74" s="633"/>
      <c r="R74" s="637"/>
      <c r="S74" s="641"/>
      <c r="T74" s="633"/>
      <c r="U74" s="634"/>
      <c r="V74" s="633"/>
      <c r="W74" s="634"/>
      <c r="X74" s="633"/>
      <c r="Y74" s="634"/>
      <c r="Z74" s="633"/>
      <c r="AA74" s="634"/>
      <c r="AB74" s="227"/>
      <c r="AC74" s="1158">
        <f t="shared" si="15"/>
        <v>12.4</v>
      </c>
      <c r="AD74" s="619" t="str">
        <f t="shared" si="18"/>
        <v>OTHER PAPER AND PAPERBOARD N.E.S. (NOT ELSEWHERE SPECIFIED)</v>
      </c>
      <c r="AE74" s="654" t="s">
        <v>402</v>
      </c>
      <c r="AF74" s="248"/>
      <c r="AG74" s="248"/>
      <c r="AH74" s="248"/>
      <c r="AI74" s="248"/>
      <c r="AJ74" s="248"/>
      <c r="AK74" s="248"/>
      <c r="AL74" s="248"/>
      <c r="AM74" s="746"/>
      <c r="AN74" s="42"/>
      <c r="AO74" s="52">
        <f t="shared" si="16"/>
        <v>12.4</v>
      </c>
      <c r="AP74" s="619" t="str">
        <f t="shared" si="22"/>
        <v>OTHER PAPER AND PAPERBOARD N.E.S. (NOT ELSEWHERE SPECIFIED)</v>
      </c>
      <c r="AQ74" s="611" t="s">
        <v>402</v>
      </c>
      <c r="AR74" s="212">
        <f>'JQ1 Production'!D86+'JQ2 Trade'!D74-'JQ2 Trade'!H74</f>
        <v>0</v>
      </c>
      <c r="AS74" s="1095">
        <f>'JQ1 Production'!E86+'JQ2 Trade'!E74-'JQ2 Trade'!I74</f>
        <v>0</v>
      </c>
      <c r="AT74" s="135"/>
      <c r="AU74" s="67"/>
      <c r="AW74" s="5"/>
      <c r="AX74" s="55">
        <v>12.4</v>
      </c>
      <c r="AY74" s="13" t="s">
        <v>426</v>
      </c>
      <c r="AZ74" s="1575" t="s">
        <v>463</v>
      </c>
      <c r="BA74" s="78" t="str">
        <f>IF(ISTEXT(#REF!),IF(#REF!=0,"INTRA-EU","CHECK")," ")</f>
        <v xml:space="preserve"> </v>
      </c>
      <c r="BB74" s="78" t="str">
        <f>IF(ISTEXT(#REF!),IF(#REF!=0,"INTRA-EU","CHECK")," ")</f>
        <v xml:space="preserve"> </v>
      </c>
      <c r="BC74" s="78" t="str">
        <f>IF(ISTEXT(#REF!),IF(#REF!=0,"INTRA-EU","CHECK")," ")</f>
        <v xml:space="preserve"> </v>
      </c>
      <c r="BD74" s="79" t="str">
        <f>IF(ISTEXT(#REF!),IF(#REF!=0,"INTRA-EU","CHECK")," ")</f>
        <v xml:space="preserve"> </v>
      </c>
    </row>
    <row r="75" spans="1:56" s="3" customFormat="1" ht="15" customHeight="1" x14ac:dyDescent="0.15">
      <c r="A75" s="182" t="s">
        <v>298</v>
      </c>
      <c r="B75" s="175" t="s">
        <v>471</v>
      </c>
      <c r="C75" s="167" t="s">
        <v>403</v>
      </c>
      <c r="D75" s="377"/>
      <c r="E75" s="377"/>
      <c r="F75" s="377"/>
      <c r="G75" s="368"/>
      <c r="H75" s="368"/>
      <c r="I75" s="368"/>
      <c r="J75" s="368"/>
      <c r="K75" s="368"/>
      <c r="L75" s="637"/>
      <c r="M75" s="634"/>
      <c r="N75" s="633"/>
      <c r="O75" s="634"/>
      <c r="P75" s="633"/>
      <c r="Q75" s="633"/>
      <c r="R75" s="637"/>
      <c r="S75" s="641"/>
      <c r="T75" s="633"/>
      <c r="U75" s="634"/>
      <c r="V75" s="633"/>
      <c r="W75" s="634"/>
      <c r="X75" s="633"/>
      <c r="Y75" s="634"/>
      <c r="Z75" s="633"/>
      <c r="AA75" s="634"/>
      <c r="AB75" s="227"/>
      <c r="AC75" s="755" t="s">
        <v>298</v>
      </c>
      <c r="AD75" s="613" t="s">
        <v>472</v>
      </c>
      <c r="AE75" s="653" t="s">
        <v>403</v>
      </c>
      <c r="AF75" s="245"/>
      <c r="AG75" s="245"/>
      <c r="AH75" s="245"/>
      <c r="AI75" s="245"/>
      <c r="AJ75" s="245"/>
      <c r="AK75" s="245"/>
      <c r="AL75" s="245"/>
      <c r="AM75" s="744"/>
      <c r="AN75" s="42"/>
      <c r="AO75" s="755" t="s">
        <v>298</v>
      </c>
      <c r="AP75" s="613" t="s">
        <v>472</v>
      </c>
      <c r="AQ75" s="653" t="s">
        <v>403</v>
      </c>
      <c r="AR75" s="1160">
        <f>'JQ1 Production'!D87+'JQ2 Trade'!D75-'JQ2 Trade'!H75</f>
        <v>0</v>
      </c>
      <c r="AS75" s="1161">
        <f>'JQ1 Production'!E87+'JQ2 Trade'!E75-'JQ2 Trade'!I75</f>
        <v>0</v>
      </c>
      <c r="AT75" s="1162"/>
      <c r="AU75" s="1163"/>
      <c r="AW75" s="5"/>
      <c r="AX75" s="761"/>
      <c r="AY75" s="764"/>
      <c r="AZ75" s="766"/>
      <c r="BA75" s="765"/>
      <c r="BB75" s="765"/>
      <c r="BC75" s="765"/>
      <c r="BD75" s="765"/>
    </row>
    <row r="76" spans="1:56" s="3" customFormat="1" ht="15" customHeight="1" x14ac:dyDescent="0.15">
      <c r="A76" s="182" t="s">
        <v>301</v>
      </c>
      <c r="B76" s="175" t="s">
        <v>473</v>
      </c>
      <c r="C76" s="167" t="s">
        <v>403</v>
      </c>
      <c r="D76" s="377"/>
      <c r="E76" s="377"/>
      <c r="F76" s="377"/>
      <c r="G76" s="368"/>
      <c r="H76" s="368"/>
      <c r="I76" s="368"/>
      <c r="J76" s="368"/>
      <c r="K76" s="368"/>
      <c r="L76" s="637"/>
      <c r="M76" s="634"/>
      <c r="N76" s="633"/>
      <c r="O76" s="634"/>
      <c r="P76" s="633"/>
      <c r="Q76" s="633"/>
      <c r="R76" s="637"/>
      <c r="S76" s="641"/>
      <c r="T76" s="633"/>
      <c r="U76" s="634"/>
      <c r="V76" s="633"/>
      <c r="W76" s="634"/>
      <c r="X76" s="633"/>
      <c r="Y76" s="634"/>
      <c r="Z76" s="633"/>
      <c r="AA76" s="634"/>
      <c r="AB76" s="227"/>
      <c r="AC76" s="755" t="s">
        <v>301</v>
      </c>
      <c r="AD76" s="613" t="s">
        <v>474</v>
      </c>
      <c r="AE76" s="653" t="s">
        <v>403</v>
      </c>
      <c r="AF76" s="245"/>
      <c r="AG76" s="245"/>
      <c r="AH76" s="245"/>
      <c r="AI76" s="245"/>
      <c r="AJ76" s="245"/>
      <c r="AK76" s="245"/>
      <c r="AL76" s="245"/>
      <c r="AM76" s="744"/>
      <c r="AN76" s="42"/>
      <c r="AO76" s="755" t="s">
        <v>301</v>
      </c>
      <c r="AP76" s="613" t="s">
        <v>474</v>
      </c>
      <c r="AQ76" s="653" t="s">
        <v>403</v>
      </c>
      <c r="AR76" s="212">
        <f>'JQ1 Production'!D88+'JQ2 Trade'!D76-'JQ2 Trade'!H76</f>
        <v>0</v>
      </c>
      <c r="AS76" s="1096">
        <f>'JQ1 Production'!E88+'JQ2 Trade'!E76-'JQ2 Trade'!I76</f>
        <v>0</v>
      </c>
      <c r="AT76" s="1109"/>
      <c r="AU76" s="921"/>
      <c r="AW76" s="5"/>
      <c r="AX76" s="761"/>
      <c r="AY76" s="764"/>
      <c r="AZ76" s="766"/>
      <c r="BA76" s="765"/>
      <c r="BB76" s="765"/>
      <c r="BC76" s="765"/>
      <c r="BD76" s="765"/>
    </row>
    <row r="77" spans="1:56" s="3" customFormat="1" ht="15" customHeight="1" thickBot="1" x14ac:dyDescent="0.2">
      <c r="A77" s="1514" t="s">
        <v>303</v>
      </c>
      <c r="B77" s="1152" t="s">
        <v>475</v>
      </c>
      <c r="C77" s="1153" t="s">
        <v>402</v>
      </c>
      <c r="D77" s="1110"/>
      <c r="E77" s="1110"/>
      <c r="F77" s="1110"/>
      <c r="G77" s="1111"/>
      <c r="H77" s="1111"/>
      <c r="I77" s="1111"/>
      <c r="J77" s="1111"/>
      <c r="K77" s="1111"/>
      <c r="L77" s="1112"/>
      <c r="M77" s="1113"/>
      <c r="N77" s="1114"/>
      <c r="O77" s="1113"/>
      <c r="P77" s="1114"/>
      <c r="Q77" s="1114"/>
      <c r="R77" s="1112"/>
      <c r="S77" s="1115"/>
      <c r="T77" s="1114"/>
      <c r="U77" s="1113"/>
      <c r="V77" s="1114"/>
      <c r="W77" s="1113"/>
      <c r="X77" s="1114"/>
      <c r="Y77" s="1113"/>
      <c r="Z77" s="1114"/>
      <c r="AA77" s="1113"/>
      <c r="AB77" s="1116"/>
      <c r="AC77" s="1158" t="s">
        <v>303</v>
      </c>
      <c r="AD77" s="619" t="s">
        <v>475</v>
      </c>
      <c r="AE77" s="653" t="s">
        <v>402</v>
      </c>
      <c r="AF77" s="248"/>
      <c r="AG77" s="248"/>
      <c r="AH77" s="248"/>
      <c r="AI77" s="248"/>
      <c r="AJ77" s="248"/>
      <c r="AK77" s="248"/>
      <c r="AL77" s="248"/>
      <c r="AM77" s="746"/>
      <c r="AN77" s="42"/>
      <c r="AO77" s="1158" t="s">
        <v>303</v>
      </c>
      <c r="AP77" s="619" t="s">
        <v>475</v>
      </c>
      <c r="AQ77" s="653" t="s">
        <v>402</v>
      </c>
      <c r="AR77" s="212">
        <f>'JQ1 Production'!D89+'JQ2 Trade'!D77-'JQ2 Trade'!H77</f>
        <v>0</v>
      </c>
      <c r="AS77" s="1095">
        <f>'JQ1 Production'!E89+'JQ2 Trade'!E77-'JQ2 Trade'!I77</f>
        <v>0</v>
      </c>
      <c r="AT77" s="1159"/>
      <c r="AU77" s="67"/>
      <c r="AW77" s="5"/>
      <c r="AX77" s="761"/>
      <c r="AY77" s="764"/>
      <c r="AZ77" s="766"/>
      <c r="BA77" s="765"/>
      <c r="BB77" s="765"/>
      <c r="BC77" s="765"/>
      <c r="BD77" s="765"/>
    </row>
    <row r="78" spans="1:56" s="3" customFormat="1" ht="15" customHeight="1" x14ac:dyDescent="0.15">
      <c r="A78" s="1157" t="s">
        <v>476</v>
      </c>
      <c r="B78" s="1098"/>
      <c r="C78" s="766"/>
      <c r="D78" s="767"/>
      <c r="E78" s="767"/>
      <c r="F78" s="767"/>
      <c r="G78" s="767"/>
      <c r="H78" s="767"/>
      <c r="I78" s="767"/>
      <c r="J78" s="767"/>
      <c r="K78" s="767"/>
      <c r="L78" s="633"/>
      <c r="M78" s="633"/>
      <c r="N78" s="633"/>
      <c r="O78" s="633"/>
      <c r="P78" s="633"/>
      <c r="Q78" s="633"/>
      <c r="R78" s="633"/>
      <c r="S78" s="633"/>
      <c r="T78" s="633"/>
      <c r="U78" s="633"/>
      <c r="V78" s="633"/>
      <c r="W78" s="633"/>
      <c r="X78" s="633"/>
      <c r="Y78" s="633"/>
      <c r="Z78" s="633"/>
      <c r="AA78" s="633"/>
      <c r="AB78" s="227"/>
      <c r="AC78" s="33"/>
      <c r="AD78" s="722"/>
      <c r="AE78" s="759"/>
      <c r="AF78" s="760"/>
      <c r="AG78" s="760"/>
      <c r="AH78" s="760"/>
      <c r="AI78" s="760"/>
      <c r="AJ78" s="760"/>
      <c r="AK78" s="760"/>
      <c r="AL78" s="760"/>
      <c r="AM78" s="760"/>
      <c r="AN78" s="42"/>
      <c r="AO78" s="761"/>
      <c r="AP78" s="722"/>
      <c r="AQ78" s="759"/>
      <c r="AR78" s="762"/>
      <c r="AS78" s="762"/>
      <c r="AT78" s="763"/>
      <c r="AU78" s="763"/>
      <c r="AW78" s="5"/>
      <c r="AX78" s="761"/>
      <c r="AY78" s="764"/>
      <c r="AZ78" s="766"/>
      <c r="BA78" s="765"/>
      <c r="BB78" s="765"/>
      <c r="BC78" s="765"/>
      <c r="BD78" s="765"/>
    </row>
    <row r="79" spans="1:56" ht="16.5" customHeight="1" x14ac:dyDescent="0.2">
      <c r="A79" s="1157" t="s">
        <v>477</v>
      </c>
      <c r="B79" s="42"/>
      <c r="C79" s="49"/>
      <c r="T79" s="626"/>
      <c r="AC79" s="5"/>
      <c r="AD79" s="5"/>
      <c r="AE79" s="5"/>
      <c r="AF79" s="5"/>
      <c r="AG79" s="5"/>
      <c r="AH79" s="5"/>
      <c r="AI79" s="5"/>
      <c r="AJ79" s="5"/>
      <c r="AK79" s="5"/>
      <c r="AL79" s="5"/>
      <c r="AM79" s="5"/>
      <c r="AN79" s="5"/>
      <c r="AO79" s="5"/>
      <c r="AP79" s="5"/>
    </row>
    <row r="80" spans="1:56" ht="12.5" customHeight="1" x14ac:dyDescent="0.2">
      <c r="A80" s="2"/>
      <c r="B80" s="42"/>
      <c r="C80" s="49"/>
      <c r="T80" s="626"/>
      <c r="AC80" s="5"/>
      <c r="AD80" s="5"/>
      <c r="AE80" s="5"/>
      <c r="AF80" s="5"/>
      <c r="AG80" s="5"/>
      <c r="AH80" s="5"/>
      <c r="AI80" s="5"/>
      <c r="AJ80" s="5"/>
      <c r="AK80" s="5"/>
      <c r="AL80" s="5"/>
      <c r="AM80" s="5"/>
      <c r="AN80" s="5"/>
      <c r="AO80" s="5"/>
      <c r="AP80" s="5"/>
    </row>
    <row r="81" spans="1:42" ht="12.75" customHeight="1" x14ac:dyDescent="0.15">
      <c r="A81" s="2"/>
      <c r="B81" s="42" t="s">
        <v>433</v>
      </c>
      <c r="D81" s="662" t="s">
        <v>432</v>
      </c>
      <c r="AC81" s="42"/>
      <c r="AD81" s="5"/>
      <c r="AE81" s="5"/>
      <c r="AF81" s="5"/>
      <c r="AG81" s="5"/>
      <c r="AH81" s="5"/>
      <c r="AI81" s="5"/>
      <c r="AJ81" s="5"/>
      <c r="AK81" s="5"/>
      <c r="AL81" s="5"/>
      <c r="AM81" s="5"/>
      <c r="AN81" s="5"/>
      <c r="AO81" s="5"/>
      <c r="AP81" s="5"/>
    </row>
    <row r="82" spans="1:42" ht="12.75" customHeight="1" x14ac:dyDescent="0.2">
      <c r="A82" s="2"/>
      <c r="B82" s="42" t="s">
        <v>431</v>
      </c>
      <c r="C82" s="49"/>
      <c r="D82" s="663" t="s">
        <v>434</v>
      </c>
      <c r="AC82" s="5"/>
      <c r="AD82" s="5"/>
      <c r="AE82" s="5"/>
      <c r="AF82" s="5"/>
      <c r="AG82" s="5"/>
      <c r="AH82" s="5"/>
      <c r="AI82" s="5"/>
      <c r="AJ82" s="5"/>
      <c r="AK82" s="5"/>
      <c r="AL82" s="5"/>
      <c r="AM82" s="5"/>
      <c r="AN82" s="5"/>
      <c r="AO82" s="5"/>
      <c r="AP82" s="5"/>
    </row>
    <row r="83" spans="1:42" ht="12.75" customHeight="1" x14ac:dyDescent="0.15">
      <c r="A83" s="2"/>
      <c r="B83" s="42" t="s">
        <v>435</v>
      </c>
      <c r="D83" s="664" t="s">
        <v>436</v>
      </c>
      <c r="AC83" s="5"/>
      <c r="AD83" s="5"/>
      <c r="AE83" s="5"/>
      <c r="AF83" s="5"/>
      <c r="AG83" s="5"/>
      <c r="AH83" s="5"/>
      <c r="AI83" s="5"/>
      <c r="AJ83" s="5"/>
      <c r="AK83" s="5"/>
      <c r="AL83" s="5"/>
      <c r="AM83" s="5"/>
      <c r="AN83" s="5"/>
      <c r="AO83" s="5"/>
      <c r="AP83" s="5"/>
    </row>
    <row r="84" spans="1:42" ht="12.75" customHeight="1" x14ac:dyDescent="0.15">
      <c r="A84" s="2"/>
      <c r="D84" s="664" t="s">
        <v>437</v>
      </c>
      <c r="AC84" s="5"/>
      <c r="AD84" s="5"/>
      <c r="AE84" s="5"/>
      <c r="AF84" s="5"/>
      <c r="AG84" s="5"/>
      <c r="AH84" s="5"/>
      <c r="AI84" s="5"/>
      <c r="AJ84" s="5"/>
      <c r="AK84" s="5"/>
      <c r="AL84" s="5"/>
      <c r="AM84" s="5"/>
      <c r="AN84" s="5"/>
      <c r="AO84" s="5"/>
      <c r="AP84" s="5"/>
    </row>
    <row r="85" spans="1:42" ht="12.75" customHeight="1" x14ac:dyDescent="0.15">
      <c r="A85" s="2"/>
      <c r="AC85" s="5"/>
      <c r="AD85" s="5"/>
      <c r="AE85" s="5"/>
      <c r="AF85" s="5"/>
      <c r="AG85" s="5"/>
      <c r="AH85" s="5"/>
      <c r="AI85" s="5"/>
      <c r="AJ85" s="5"/>
      <c r="AK85" s="5"/>
      <c r="AL85" s="5"/>
      <c r="AM85" s="5"/>
      <c r="AN85" s="5"/>
      <c r="AO85" s="5"/>
      <c r="AP85" s="5"/>
    </row>
    <row r="86" spans="1:42" ht="12.75" customHeight="1" x14ac:dyDescent="0.15">
      <c r="A86" s="2"/>
      <c r="AC86" s="5"/>
      <c r="AD86" s="5"/>
      <c r="AE86" s="5"/>
      <c r="AF86" s="5"/>
      <c r="AG86" s="5"/>
      <c r="AH86" s="5"/>
      <c r="AI86" s="5"/>
      <c r="AJ86" s="5"/>
      <c r="AK86" s="5"/>
      <c r="AL86" s="5"/>
      <c r="AM86" s="5"/>
      <c r="AN86" s="5"/>
      <c r="AO86" s="5"/>
      <c r="AP86" s="5"/>
    </row>
    <row r="87" spans="1:42" ht="12.75" customHeight="1" x14ac:dyDescent="0.15">
      <c r="A87" s="2"/>
      <c r="AC87" s="5"/>
      <c r="AD87" s="5"/>
      <c r="AE87" s="5"/>
      <c r="AF87" s="5"/>
      <c r="AG87" s="5"/>
      <c r="AH87" s="5"/>
      <c r="AI87" s="5"/>
      <c r="AJ87" s="5"/>
      <c r="AK87" s="5"/>
      <c r="AL87" s="5"/>
      <c r="AM87" s="5"/>
      <c r="AN87" s="5"/>
      <c r="AO87" s="5"/>
      <c r="AP87" s="5"/>
    </row>
    <row r="88" spans="1:42" ht="12.75" customHeight="1" x14ac:dyDescent="0.15">
      <c r="A88" s="2"/>
      <c r="AC88" s="5"/>
      <c r="AD88" s="5"/>
      <c r="AE88" s="5"/>
      <c r="AF88" s="5"/>
      <c r="AG88" s="5"/>
      <c r="AH88" s="5"/>
      <c r="AI88" s="5"/>
      <c r="AJ88" s="5"/>
      <c r="AK88" s="5"/>
      <c r="AL88" s="5"/>
      <c r="AM88" s="5"/>
      <c r="AN88" s="5"/>
      <c r="AO88" s="5"/>
      <c r="AP88" s="5"/>
    </row>
    <row r="89" spans="1:42" ht="12.75" customHeight="1" x14ac:dyDescent="0.15">
      <c r="A89" s="2"/>
      <c r="AC89" s="5"/>
      <c r="AD89" s="5"/>
      <c r="AE89" s="5"/>
      <c r="AF89" s="5"/>
      <c r="AG89" s="5"/>
      <c r="AH89" s="5"/>
      <c r="AI89" s="5"/>
      <c r="AJ89" s="5"/>
      <c r="AK89" s="5"/>
      <c r="AL89" s="5"/>
      <c r="AM89" s="5"/>
      <c r="AN89" s="5"/>
      <c r="AO89" s="5"/>
      <c r="AP89" s="5"/>
    </row>
    <row r="90" spans="1:42" ht="12.75" customHeight="1" x14ac:dyDescent="0.15">
      <c r="A90" s="2"/>
      <c r="AC90" s="5"/>
      <c r="AD90" s="5"/>
      <c r="AE90" s="5"/>
      <c r="AF90" s="5"/>
      <c r="AG90" s="5"/>
      <c r="AH90" s="5"/>
      <c r="AI90" s="5"/>
      <c r="AJ90" s="5"/>
      <c r="AK90" s="5"/>
      <c r="AL90" s="5"/>
      <c r="AM90" s="5"/>
      <c r="AN90" s="5"/>
      <c r="AO90" s="5"/>
      <c r="AP90" s="5"/>
    </row>
    <row r="91" spans="1:42" ht="12.75" customHeight="1" x14ac:dyDescent="0.15">
      <c r="A91" s="2"/>
      <c r="AC91" s="5"/>
      <c r="AD91" s="5"/>
      <c r="AE91" s="5"/>
      <c r="AF91" s="5"/>
      <c r="AG91" s="5"/>
      <c r="AH91" s="5"/>
      <c r="AI91" s="5"/>
      <c r="AJ91" s="5"/>
      <c r="AK91" s="5"/>
      <c r="AL91" s="5"/>
      <c r="AM91" s="5"/>
      <c r="AN91" s="5"/>
      <c r="AO91" s="5"/>
      <c r="AP91" s="5"/>
    </row>
    <row r="92" spans="1:42" ht="12.75" customHeight="1" x14ac:dyDescent="0.15">
      <c r="A92" s="2"/>
      <c r="AC92" s="5"/>
      <c r="AD92" s="5"/>
      <c r="AE92" s="5"/>
      <c r="AF92" s="5"/>
      <c r="AG92" s="5"/>
      <c r="AH92" s="5"/>
      <c r="AI92" s="5"/>
      <c r="AJ92" s="5"/>
      <c r="AK92" s="5"/>
      <c r="AL92" s="5"/>
      <c r="AM92" s="5"/>
      <c r="AN92" s="5"/>
      <c r="AO92" s="5"/>
      <c r="AP92" s="5"/>
    </row>
    <row r="93" spans="1:42" ht="12.75" customHeight="1" x14ac:dyDescent="0.15">
      <c r="A93" s="2"/>
      <c r="AC93" s="5"/>
      <c r="AD93" s="5"/>
      <c r="AE93" s="5"/>
      <c r="AF93" s="5"/>
      <c r="AG93" s="5"/>
      <c r="AH93" s="5"/>
      <c r="AI93" s="5"/>
      <c r="AJ93" s="5"/>
      <c r="AK93" s="5"/>
      <c r="AL93" s="5"/>
      <c r="AM93" s="5"/>
      <c r="AN93" s="5"/>
      <c r="AO93" s="5"/>
      <c r="AP93" s="5"/>
    </row>
    <row r="94" spans="1:42" ht="12.75" customHeight="1" x14ac:dyDescent="0.15">
      <c r="A94" s="2"/>
      <c r="AC94" s="5"/>
      <c r="AD94" s="5"/>
      <c r="AE94" s="5"/>
      <c r="AF94" s="5"/>
      <c r="AG94" s="5"/>
      <c r="AH94" s="5"/>
      <c r="AI94" s="5"/>
      <c r="AJ94" s="5"/>
      <c r="AK94" s="5"/>
      <c r="AL94" s="5"/>
      <c r="AM94" s="5"/>
      <c r="AN94" s="5"/>
      <c r="AO94" s="5"/>
      <c r="AP94" s="5"/>
    </row>
    <row r="95" spans="1:42" ht="12.75" customHeight="1" x14ac:dyDescent="0.15">
      <c r="A95" s="2"/>
      <c r="AC95" s="5"/>
      <c r="AD95" s="5"/>
      <c r="AE95" s="5"/>
      <c r="AF95" s="5"/>
      <c r="AG95" s="5"/>
      <c r="AH95" s="5"/>
      <c r="AI95" s="5"/>
      <c r="AJ95" s="5"/>
      <c r="AK95" s="5"/>
      <c r="AL95" s="5"/>
      <c r="AM95" s="5"/>
      <c r="AN95" s="5"/>
      <c r="AO95" s="5"/>
      <c r="AP95" s="5"/>
    </row>
    <row r="96" spans="1:42" ht="12.75" customHeight="1" x14ac:dyDescent="0.15">
      <c r="A96" s="2"/>
      <c r="AC96" s="5"/>
      <c r="AD96" s="5"/>
      <c r="AE96" s="5"/>
      <c r="AF96" s="5"/>
      <c r="AG96" s="5"/>
      <c r="AH96" s="5"/>
      <c r="AI96" s="5"/>
      <c r="AJ96" s="5"/>
      <c r="AK96" s="5"/>
      <c r="AL96" s="5"/>
      <c r="AM96" s="5"/>
      <c r="AN96" s="5"/>
      <c r="AO96" s="5"/>
      <c r="AP96" s="5"/>
    </row>
    <row r="97" spans="1:42" ht="12.75" customHeight="1" x14ac:dyDescent="0.15">
      <c r="A97" s="2"/>
      <c r="AC97" s="5"/>
      <c r="AD97" s="5"/>
      <c r="AE97" s="5"/>
      <c r="AF97" s="5"/>
      <c r="AG97" s="5"/>
      <c r="AH97" s="5"/>
      <c r="AI97" s="5"/>
      <c r="AJ97" s="5"/>
      <c r="AK97" s="5"/>
      <c r="AL97" s="5"/>
      <c r="AM97" s="5"/>
      <c r="AN97" s="5"/>
      <c r="AO97" s="5"/>
      <c r="AP97" s="5"/>
    </row>
    <row r="98" spans="1:42" ht="12.75" customHeight="1" x14ac:dyDescent="0.15">
      <c r="A98" s="2"/>
      <c r="AC98" s="5"/>
      <c r="AD98" s="5"/>
      <c r="AE98" s="5"/>
      <c r="AF98" s="5"/>
      <c r="AG98" s="5"/>
      <c r="AH98" s="5"/>
      <c r="AI98" s="5"/>
      <c r="AJ98" s="5"/>
      <c r="AK98" s="5"/>
      <c r="AL98" s="5"/>
      <c r="AM98" s="5"/>
      <c r="AN98" s="5"/>
      <c r="AO98" s="5"/>
      <c r="AP98" s="5"/>
    </row>
    <row r="99" spans="1:42" ht="12.75" customHeight="1" x14ac:dyDescent="0.15">
      <c r="A99" s="2"/>
      <c r="AC99" s="5"/>
      <c r="AD99" s="5"/>
      <c r="AE99" s="5"/>
      <c r="AF99" s="5"/>
      <c r="AG99" s="5"/>
      <c r="AH99" s="5"/>
      <c r="AI99" s="5"/>
      <c r="AJ99" s="5"/>
      <c r="AK99" s="5"/>
      <c r="AL99" s="5"/>
      <c r="AM99" s="5"/>
      <c r="AN99" s="5"/>
      <c r="AO99" s="5"/>
      <c r="AP99" s="5"/>
    </row>
    <row r="100" spans="1:42" ht="12.75" customHeight="1" x14ac:dyDescent="0.15">
      <c r="A100" s="2"/>
      <c r="AC100" s="5"/>
      <c r="AD100" s="5"/>
      <c r="AE100" s="5"/>
      <c r="AF100" s="5"/>
      <c r="AG100" s="5"/>
      <c r="AH100" s="5"/>
      <c r="AI100" s="5"/>
      <c r="AJ100" s="5"/>
      <c r="AK100" s="5"/>
      <c r="AL100" s="5"/>
      <c r="AM100" s="5"/>
      <c r="AN100" s="5"/>
      <c r="AO100" s="5"/>
      <c r="AP100" s="5"/>
    </row>
    <row r="101" spans="1:42" ht="12.75" customHeight="1" x14ac:dyDescent="0.15">
      <c r="A101" s="2"/>
      <c r="AC101" s="5"/>
      <c r="AD101" s="5"/>
      <c r="AE101" s="5"/>
      <c r="AF101" s="5"/>
      <c r="AG101" s="5"/>
      <c r="AH101" s="5"/>
      <c r="AI101" s="5"/>
      <c r="AJ101" s="5"/>
      <c r="AK101" s="5"/>
      <c r="AL101" s="5"/>
      <c r="AM101" s="5"/>
      <c r="AN101" s="5"/>
      <c r="AO101" s="5"/>
      <c r="AP101" s="5"/>
    </row>
    <row r="102" spans="1:42" ht="12.75" customHeight="1" x14ac:dyDescent="0.15">
      <c r="A102" s="2"/>
      <c r="AC102" s="5"/>
      <c r="AD102" s="5"/>
      <c r="AE102" s="5"/>
      <c r="AF102" s="5"/>
      <c r="AG102" s="5"/>
      <c r="AH102" s="5"/>
      <c r="AI102" s="5"/>
      <c r="AJ102" s="5"/>
      <c r="AK102" s="5"/>
      <c r="AL102" s="5"/>
      <c r="AM102" s="5"/>
      <c r="AN102" s="5"/>
      <c r="AO102" s="5"/>
      <c r="AP102" s="5"/>
    </row>
    <row r="103" spans="1:42" ht="12.75" customHeight="1" x14ac:dyDescent="0.15">
      <c r="A103" s="2"/>
      <c r="AC103" s="5"/>
      <c r="AD103" s="5"/>
      <c r="AE103" s="5"/>
      <c r="AF103" s="5"/>
      <c r="AG103" s="5"/>
      <c r="AH103" s="5"/>
      <c r="AI103" s="5"/>
      <c r="AJ103" s="5"/>
      <c r="AK103" s="5"/>
      <c r="AL103" s="5"/>
      <c r="AM103" s="5"/>
      <c r="AN103" s="5"/>
      <c r="AO103" s="5"/>
      <c r="AP103" s="5"/>
    </row>
    <row r="104" spans="1:42" ht="12.75" customHeight="1" x14ac:dyDescent="0.15">
      <c r="A104" s="2"/>
      <c r="AC104" s="5"/>
      <c r="AD104" s="5"/>
      <c r="AE104" s="5"/>
      <c r="AF104" s="5"/>
      <c r="AG104" s="5"/>
      <c r="AH104" s="5"/>
      <c r="AI104" s="5"/>
      <c r="AJ104" s="5"/>
      <c r="AK104" s="5"/>
      <c r="AL104" s="5"/>
      <c r="AM104" s="5"/>
      <c r="AN104" s="5"/>
      <c r="AO104" s="5"/>
      <c r="AP104" s="5"/>
    </row>
    <row r="105" spans="1:42" ht="12.75" customHeight="1" x14ac:dyDescent="0.15">
      <c r="A105" s="2"/>
      <c r="AC105" s="5"/>
      <c r="AD105" s="5"/>
      <c r="AE105" s="5"/>
      <c r="AF105" s="5"/>
      <c r="AG105" s="5"/>
      <c r="AH105" s="5"/>
      <c r="AI105" s="5"/>
      <c r="AJ105" s="5"/>
      <c r="AK105" s="5"/>
      <c r="AL105" s="5"/>
      <c r="AM105" s="5"/>
      <c r="AN105" s="5"/>
      <c r="AO105" s="5"/>
      <c r="AP105" s="5"/>
    </row>
    <row r="106" spans="1:42" ht="12.75" customHeight="1" x14ac:dyDescent="0.15">
      <c r="A106" s="2"/>
      <c r="AC106" s="5"/>
      <c r="AD106" s="5"/>
      <c r="AE106" s="5"/>
      <c r="AF106" s="5"/>
      <c r="AG106" s="5"/>
      <c r="AH106" s="5"/>
      <c r="AI106" s="5"/>
      <c r="AJ106" s="5"/>
      <c r="AK106" s="5"/>
      <c r="AL106" s="5"/>
      <c r="AM106" s="5"/>
      <c r="AN106" s="5"/>
      <c r="AO106" s="5"/>
      <c r="AP106" s="5"/>
    </row>
    <row r="107" spans="1:42" ht="12.75" customHeight="1" x14ac:dyDescent="0.15">
      <c r="A107" s="2"/>
      <c r="AC107" s="5"/>
      <c r="AD107" s="5"/>
      <c r="AE107" s="5"/>
      <c r="AF107" s="5"/>
      <c r="AG107" s="5"/>
      <c r="AH107" s="5"/>
      <c r="AI107" s="5"/>
      <c r="AJ107" s="5"/>
      <c r="AK107" s="5"/>
      <c r="AL107" s="5"/>
      <c r="AM107" s="5"/>
      <c r="AN107" s="5"/>
      <c r="AO107" s="5"/>
      <c r="AP107" s="5"/>
    </row>
    <row r="108" spans="1:42" ht="12.75" customHeight="1" x14ac:dyDescent="0.15">
      <c r="A108" s="2"/>
      <c r="AC108" s="5"/>
      <c r="AD108" s="5"/>
      <c r="AE108" s="5"/>
      <c r="AF108" s="5"/>
      <c r="AG108" s="5"/>
      <c r="AH108" s="5"/>
      <c r="AI108" s="5"/>
      <c r="AJ108" s="5"/>
      <c r="AK108" s="5"/>
      <c r="AL108" s="5"/>
      <c r="AM108" s="5"/>
      <c r="AN108" s="5"/>
      <c r="AO108" s="5"/>
      <c r="AP108" s="5"/>
    </row>
    <row r="109" spans="1:42" ht="12.75" customHeight="1" x14ac:dyDescent="0.15">
      <c r="A109" s="2"/>
      <c r="AC109" s="5"/>
      <c r="AD109" s="5"/>
      <c r="AE109" s="5"/>
      <c r="AF109" s="5"/>
      <c r="AG109" s="5"/>
      <c r="AH109" s="5"/>
      <c r="AI109" s="5"/>
      <c r="AJ109" s="5"/>
      <c r="AK109" s="5"/>
      <c r="AL109" s="5"/>
      <c r="AM109" s="5"/>
      <c r="AN109" s="5"/>
      <c r="AO109" s="5"/>
      <c r="AP109" s="5"/>
    </row>
    <row r="115" spans="49:56" ht="12.75" customHeight="1" x14ac:dyDescent="0.15">
      <c r="AW115" s="42"/>
      <c r="AX115" s="42"/>
      <c r="AY115" s="42"/>
      <c r="AZ115" s="42"/>
      <c r="BA115" s="42"/>
      <c r="BB115" s="42"/>
      <c r="BC115" s="42"/>
      <c r="BD115" s="42"/>
    </row>
  </sheetData>
  <sheetProtection selectLockedCells="1"/>
  <customSheetViews>
    <customSheetView guid="{E59B5840-EF58-11D3-B672-B1E0953C1B26}" scale="75" showPageBreaks="1" showGridLines="0" fitToPage="1" printArea="1" showRuler="0" topLeftCell="D1">
      <selection activeCell="H5" sqref="H5"/>
      <colBreaks count="1" manualBreakCount="1">
        <brk id="11" max="1048575" man="1"/>
      </colBreaks>
      <pageMargins left="0" right="0" top="0" bottom="0" header="0" footer="0"/>
      <printOptions horizontalCentered="1"/>
      <pageSetup paperSize="9" scale="53" orientation="landscape" r:id="rId1"/>
      <headerFooter alignWithMargins="0"/>
    </customSheetView>
  </customSheetViews>
  <mergeCells count="31">
    <mergeCell ref="AJ6:AM6"/>
    <mergeCell ref="AO4:AQ5"/>
    <mergeCell ref="AF7:AM7"/>
    <mergeCell ref="AF8:AI8"/>
    <mergeCell ref="AJ8:AM8"/>
    <mergeCell ref="AX2:BA4"/>
    <mergeCell ref="I4:K4"/>
    <mergeCell ref="D8:G8"/>
    <mergeCell ref="H8:K8"/>
    <mergeCell ref="J9:K9"/>
    <mergeCell ref="D9:E9"/>
    <mergeCell ref="H9:I9"/>
    <mergeCell ref="F9:G9"/>
    <mergeCell ref="B6:D6"/>
    <mergeCell ref="AR8:AS8"/>
    <mergeCell ref="AT8:AU8"/>
    <mergeCell ref="H2:I2"/>
    <mergeCell ref="C2:F3"/>
    <mergeCell ref="C4:F4"/>
    <mergeCell ref="C5:F5"/>
    <mergeCell ref="B7:D7"/>
    <mergeCell ref="AF9:AG9"/>
    <mergeCell ref="AH9:AI9"/>
    <mergeCell ref="AJ9:AK9"/>
    <mergeCell ref="AL9:AM9"/>
    <mergeCell ref="BA8:BB8"/>
    <mergeCell ref="L8:O8"/>
    <mergeCell ref="P8:S8"/>
    <mergeCell ref="T8:W8"/>
    <mergeCell ref="X8:AA8"/>
    <mergeCell ref="BC8:BD8"/>
  </mergeCells>
  <phoneticPr fontId="0" type="noConversion"/>
  <conditionalFormatting sqref="AF11:AM78">
    <cfRule type="cellIs" dxfId="5" priority="7" operator="equal">
      <formula>"Error"</formula>
    </cfRule>
  </conditionalFormatting>
  <conditionalFormatting sqref="AT11:AU78">
    <cfRule type="cellIs" dxfId="4" priority="29" stopIfTrue="1" operator="lessThan">
      <formula>0</formula>
    </cfRule>
  </conditionalFormatting>
  <conditionalFormatting sqref="BA11:BD78">
    <cfRule type="cellIs" dxfId="3" priority="26" stopIfTrue="1" operator="equal">
      <formula>#REF!</formula>
    </cfRule>
    <cfRule type="cellIs" dxfId="2" priority="27" stopIfTrue="1" operator="equal">
      <formula>#REF!</formula>
    </cfRule>
    <cfRule type="cellIs" dxfId="1" priority="28" stopIfTrue="1" operator="equal">
      <formula>#REF!</formula>
    </cfRule>
  </conditionalFormatting>
  <printOptions horizontalCentered="1" verticalCentered="1"/>
  <pageMargins left="0.17" right="0.15748031496062992" top="0.19685039370078741" bottom="0.15748031496062992" header="0" footer="0"/>
  <pageSetup paperSize="9" scale="47" pageOrder="overThenDown" orientation="landscape" r:id="rId2"/>
  <headerFooter alignWithMargins="0"/>
  <colBreaks count="2" manualBreakCount="2">
    <brk id="27" min="1" max="83" man="1"/>
    <brk id="39" max="1048575"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339966"/>
  </sheetPr>
  <dimension ref="A1:W66"/>
  <sheetViews>
    <sheetView showGridLines="0" zoomScale="85" zoomScaleNormal="85" zoomScaleSheetLayoutView="55" workbookViewId="0">
      <selection activeCell="I22" sqref="I22"/>
    </sheetView>
  </sheetViews>
  <sheetFormatPr baseColWidth="10" defaultColWidth="9.5" defaultRowHeight="12.75" customHeight="1" x14ac:dyDescent="0.15"/>
  <cols>
    <col min="1" max="1" width="11.1640625" style="186" customWidth="1"/>
    <col min="2" max="2" width="72.1640625" style="2" customWidth="1"/>
    <col min="3" max="6" width="14.6640625" style="2" customWidth="1"/>
    <col min="7" max="14" width="6.33203125" style="5" customWidth="1"/>
    <col min="15" max="15" width="2.5" style="2" customWidth="1"/>
    <col min="16" max="16" width="12.5" style="5" customWidth="1"/>
    <col min="17" max="17" width="51.6640625" style="5" customWidth="1"/>
    <col min="18" max="21" width="11.6640625" style="5" customWidth="1"/>
    <col min="22" max="16384" width="9.5" style="2"/>
  </cols>
  <sheetData>
    <row r="1" spans="1:21" s="19" customFormat="1" ht="12.75" customHeight="1" thickBot="1" x14ac:dyDescent="0.2">
      <c r="A1" s="188"/>
      <c r="B1" s="141"/>
      <c r="G1" s="5"/>
      <c r="H1" s="5"/>
      <c r="I1" s="5"/>
      <c r="J1" s="5"/>
      <c r="K1" s="5"/>
      <c r="L1" s="5"/>
      <c r="M1" s="5"/>
      <c r="N1" s="5"/>
      <c r="P1" s="141"/>
      <c r="Q1" s="141"/>
      <c r="R1" s="141"/>
      <c r="S1" s="141"/>
      <c r="T1" s="141"/>
      <c r="U1" s="141"/>
    </row>
    <row r="2" spans="1:21" ht="17" customHeight="1" x14ac:dyDescent="0.15">
      <c r="A2" s="6"/>
      <c r="B2" s="228"/>
      <c r="C2" s="4"/>
      <c r="D2" s="949" t="s">
        <v>355</v>
      </c>
      <c r="E2" s="688"/>
      <c r="F2" s="689" t="s">
        <v>356</v>
      </c>
      <c r="G2" s="2"/>
      <c r="H2" s="2"/>
      <c r="I2" s="2"/>
      <c r="J2" s="2"/>
      <c r="K2" s="2"/>
      <c r="L2" s="2"/>
      <c r="M2" s="2"/>
      <c r="N2" s="2"/>
      <c r="O2" s="119"/>
      <c r="S2" s="229"/>
      <c r="T2" s="56"/>
    </row>
    <row r="3" spans="1:21" ht="17" customHeight="1" x14ac:dyDescent="0.15">
      <c r="A3" s="156"/>
      <c r="B3" s="5"/>
      <c r="C3" s="5"/>
      <c r="D3" s="684" t="s">
        <v>357</v>
      </c>
      <c r="E3" s="685"/>
      <c r="F3" s="690"/>
      <c r="G3" s="2"/>
      <c r="H3" s="2"/>
      <c r="I3" s="2"/>
      <c r="J3" s="2"/>
      <c r="K3" s="2"/>
      <c r="L3" s="2"/>
      <c r="M3" s="2"/>
      <c r="N3" s="2"/>
      <c r="O3" s="121"/>
    </row>
    <row r="4" spans="1:21" ht="17" customHeight="1" x14ac:dyDescent="0.15">
      <c r="A4" s="156"/>
      <c r="B4" s="5"/>
      <c r="C4" s="230"/>
      <c r="D4" s="684"/>
      <c r="E4" s="685"/>
      <c r="F4" s="690"/>
      <c r="G4" s="2"/>
      <c r="H4" s="2"/>
      <c r="I4" s="2"/>
      <c r="J4" s="2"/>
      <c r="K4" s="2"/>
      <c r="L4" s="2"/>
      <c r="M4" s="2"/>
      <c r="N4" s="2"/>
      <c r="O4" s="121"/>
    </row>
    <row r="5" spans="1:21" ht="17" customHeight="1" x14ac:dyDescent="0.15">
      <c r="A5" s="156"/>
      <c r="B5" s="5"/>
      <c r="C5" s="5"/>
      <c r="D5" s="684" t="s">
        <v>358</v>
      </c>
      <c r="E5" s="685"/>
      <c r="F5" s="690"/>
      <c r="G5" s="2"/>
      <c r="H5" s="2"/>
      <c r="I5" s="2"/>
      <c r="J5" s="2"/>
      <c r="K5" s="2"/>
      <c r="L5" s="2"/>
      <c r="M5" s="2"/>
      <c r="N5" s="2"/>
      <c r="O5" s="122"/>
    </row>
    <row r="6" spans="1:21" ht="17" customHeight="1" x14ac:dyDescent="0.15">
      <c r="A6" s="156"/>
      <c r="B6" s="1738" t="s">
        <v>478</v>
      </c>
      <c r="C6" s="1739"/>
      <c r="D6" s="1687"/>
      <c r="E6" s="1721"/>
      <c r="F6" s="1722"/>
      <c r="G6" s="2"/>
      <c r="H6" s="2"/>
      <c r="I6" s="2"/>
      <c r="J6" s="2"/>
      <c r="K6" s="2"/>
      <c r="L6" s="2"/>
      <c r="M6" s="2"/>
      <c r="N6" s="2"/>
      <c r="O6" s="122"/>
    </row>
    <row r="7" spans="1:21" ht="17" customHeight="1" x14ac:dyDescent="0.15">
      <c r="A7" s="156"/>
      <c r="B7" s="1738"/>
      <c r="C7" s="1739"/>
      <c r="D7" s="684"/>
      <c r="E7" s="685"/>
      <c r="F7" s="690"/>
      <c r="G7" s="2"/>
      <c r="H7" s="2"/>
      <c r="I7" s="2"/>
      <c r="J7" s="2"/>
      <c r="K7" s="2"/>
      <c r="L7" s="2"/>
      <c r="M7" s="2"/>
      <c r="N7" s="2"/>
      <c r="O7" s="122"/>
    </row>
    <row r="8" spans="1:21" ht="17" customHeight="1" x14ac:dyDescent="0.15">
      <c r="A8" s="156"/>
      <c r="B8" s="1752" t="s">
        <v>479</v>
      </c>
      <c r="C8" s="1753"/>
      <c r="D8" s="684" t="s">
        <v>480</v>
      </c>
      <c r="E8" s="685"/>
      <c r="F8" s="691"/>
      <c r="G8" s="2"/>
      <c r="H8" s="2"/>
      <c r="I8" s="2"/>
      <c r="J8" s="2"/>
      <c r="K8" s="2"/>
      <c r="L8" s="2"/>
      <c r="M8" s="2"/>
      <c r="N8" s="2"/>
      <c r="O8" s="122"/>
    </row>
    <row r="9" spans="1:21" ht="21" customHeight="1" x14ac:dyDescent="0.15">
      <c r="A9" s="156"/>
      <c r="B9" s="1740" t="s">
        <v>443</v>
      </c>
      <c r="C9" s="1740"/>
      <c r="D9" s="684" t="s">
        <v>10</v>
      </c>
      <c r="E9" s="685"/>
      <c r="F9" s="690"/>
      <c r="G9" s="2"/>
      <c r="H9" s="2"/>
      <c r="I9" s="2"/>
      <c r="J9" s="2"/>
      <c r="K9" s="2"/>
      <c r="L9" s="2"/>
      <c r="M9" s="2"/>
      <c r="N9" s="2"/>
      <c r="O9" s="122"/>
    </row>
    <row r="10" spans="1:21" ht="17" customHeight="1" x14ac:dyDescent="0.15">
      <c r="A10" s="156"/>
      <c r="B10" s="231"/>
      <c r="C10" s="231"/>
      <c r="D10" s="232"/>
      <c r="E10" s="233"/>
      <c r="F10" s="234"/>
      <c r="G10" s="2"/>
      <c r="H10" s="2"/>
      <c r="I10" s="2"/>
      <c r="J10" s="2"/>
      <c r="K10" s="2"/>
      <c r="L10" s="2"/>
      <c r="M10" s="2"/>
      <c r="N10" s="2"/>
      <c r="O10" s="122"/>
      <c r="Q10" s="1696" t="s">
        <v>362</v>
      </c>
    </row>
    <row r="11" spans="1:21" ht="15.75" customHeight="1" x14ac:dyDescent="0.2">
      <c r="A11" s="156"/>
      <c r="B11" s="464"/>
      <c r="C11" s="120"/>
      <c r="D11" s="84"/>
      <c r="E11" s="94" t="s">
        <v>6</v>
      </c>
      <c r="F11" s="235"/>
      <c r="G11" s="119"/>
      <c r="H11" s="119"/>
      <c r="I11" s="119"/>
      <c r="J11" s="119"/>
      <c r="K11" s="119"/>
      <c r="L11" s="119"/>
      <c r="M11" s="119"/>
      <c r="N11" s="119"/>
      <c r="O11" s="122"/>
      <c r="Q11" s="1696"/>
      <c r="R11" s="1756" t="s">
        <v>363</v>
      </c>
      <c r="S11" s="1756"/>
    </row>
    <row r="12" spans="1:21" ht="23.25" customHeight="1" thickBot="1" x14ac:dyDescent="0.2">
      <c r="A12" s="156"/>
      <c r="B12" s="231"/>
      <c r="C12" s="462" t="s">
        <v>481</v>
      </c>
      <c r="D12" s="463" t="s">
        <v>482</v>
      </c>
      <c r="E12" s="5"/>
      <c r="F12" s="236"/>
      <c r="G12" s="1576" t="s">
        <v>366</v>
      </c>
      <c r="H12" s="1577" t="s">
        <v>366</v>
      </c>
      <c r="I12" s="1577" t="s">
        <v>366</v>
      </c>
      <c r="J12" s="1577" t="s">
        <v>366</v>
      </c>
      <c r="K12" s="1577" t="s">
        <v>367</v>
      </c>
      <c r="L12" s="1577" t="s">
        <v>367</v>
      </c>
      <c r="M12" s="1577" t="s">
        <v>367</v>
      </c>
      <c r="N12" s="1578" t="s">
        <v>367</v>
      </c>
      <c r="O12" s="122"/>
    </row>
    <row r="13" spans="1:21" s="124" customFormat="1" ht="17.75" customHeight="1" x14ac:dyDescent="0.2">
      <c r="A13" s="948" t="s">
        <v>22</v>
      </c>
      <c r="B13" s="657" t="s">
        <v>22</v>
      </c>
      <c r="C13" s="1727" t="s">
        <v>483</v>
      </c>
      <c r="D13" s="1757"/>
      <c r="E13" s="1727" t="s">
        <v>484</v>
      </c>
      <c r="F13" s="1758"/>
      <c r="G13" s="1760" t="s">
        <v>451</v>
      </c>
      <c r="H13" s="1761"/>
      <c r="I13" s="1762" t="s">
        <v>452</v>
      </c>
      <c r="J13" s="1763"/>
      <c r="K13" s="1762" t="s">
        <v>451</v>
      </c>
      <c r="L13" s="1763"/>
      <c r="M13" s="1762" t="s">
        <v>452</v>
      </c>
      <c r="N13" s="1764"/>
      <c r="O13" s="119"/>
      <c r="P13" s="58" t="s">
        <v>22</v>
      </c>
      <c r="Q13" s="59" t="str">
        <f>B13</f>
        <v>Product</v>
      </c>
      <c r="R13" s="1754" t="str">
        <f>C13</f>
        <v>I M P O R T  V A L U E</v>
      </c>
      <c r="S13" s="1759"/>
      <c r="T13" s="1754" t="str">
        <f>E13</f>
        <v xml:space="preserve">E X P O R T  V A L U E </v>
      </c>
      <c r="U13" s="1755"/>
    </row>
    <row r="14" spans="1:21" ht="20.25" customHeight="1" x14ac:dyDescent="0.15">
      <c r="A14" s="237" t="s">
        <v>456</v>
      </c>
      <c r="B14" s="63" t="s">
        <v>6</v>
      </c>
      <c r="C14" s="238">
        <v>2022</v>
      </c>
      <c r="D14" s="238">
        <f>C14+1</f>
        <v>2023</v>
      </c>
      <c r="E14" s="238">
        <f>C14</f>
        <v>2022</v>
      </c>
      <c r="F14" s="239">
        <f>D14</f>
        <v>2023</v>
      </c>
      <c r="G14" s="1579">
        <f>C14</f>
        <v>2022</v>
      </c>
      <c r="H14" s="1580">
        <f>D14</f>
        <v>2023</v>
      </c>
      <c r="I14" s="1581">
        <f>C14</f>
        <v>2022</v>
      </c>
      <c r="J14" s="1580">
        <f>D14</f>
        <v>2023</v>
      </c>
      <c r="K14" s="1581">
        <f>C14</f>
        <v>2022</v>
      </c>
      <c r="L14" s="1580">
        <f>D14</f>
        <v>2023</v>
      </c>
      <c r="M14" s="1581">
        <f>C14</f>
        <v>2022</v>
      </c>
      <c r="N14" s="1580">
        <f>D14</f>
        <v>2023</v>
      </c>
      <c r="P14" s="1" t="s">
        <v>370</v>
      </c>
      <c r="Q14" s="240"/>
      <c r="R14" s="29">
        <f>C14</f>
        <v>2022</v>
      </c>
      <c r="S14" s="29">
        <f>D14</f>
        <v>2023</v>
      </c>
      <c r="T14" s="29">
        <f>E14</f>
        <v>2022</v>
      </c>
      <c r="U14" s="60">
        <f>F14</f>
        <v>2023</v>
      </c>
    </row>
    <row r="15" spans="1:21" ht="21.75" customHeight="1" x14ac:dyDescent="0.15">
      <c r="A15" s="1102">
        <v>13</v>
      </c>
      <c r="B15" s="1108" t="s">
        <v>485</v>
      </c>
      <c r="C15" s="1108"/>
      <c r="D15" s="1108"/>
      <c r="E15" s="1108"/>
      <c r="F15" s="1108"/>
      <c r="G15" s="1100"/>
      <c r="H15" s="1100"/>
      <c r="I15" s="1100"/>
      <c r="J15" s="1100"/>
      <c r="K15" s="1100"/>
      <c r="L15" s="1100"/>
      <c r="M15" s="1100"/>
      <c r="N15" s="1103"/>
      <c r="P15" s="1107">
        <f t="shared" ref="P15:Q34" si="0">A15</f>
        <v>13</v>
      </c>
      <c r="Q15" s="1749" t="str">
        <f t="shared" si="0"/>
        <v>SECONDARY WOOD PRODUCTS</v>
      </c>
      <c r="R15" s="1750"/>
      <c r="S15" s="1750"/>
      <c r="T15" s="1750"/>
      <c r="U15" s="1751"/>
    </row>
    <row r="16" spans="1:21" s="3" customFormat="1" ht="21.75" customHeight="1" x14ac:dyDescent="0.15">
      <c r="A16" s="241">
        <v>13.1</v>
      </c>
      <c r="B16" s="242" t="s">
        <v>486</v>
      </c>
      <c r="C16" s="374"/>
      <c r="D16" s="379"/>
      <c r="E16" s="380"/>
      <c r="F16" s="381"/>
      <c r="G16" s="129"/>
      <c r="H16" s="129"/>
      <c r="I16" s="129"/>
      <c r="J16" s="129"/>
      <c r="K16" s="129"/>
      <c r="L16" s="129"/>
      <c r="M16" s="129"/>
      <c r="N16" s="129"/>
      <c r="P16" s="243">
        <f t="shared" si="0"/>
        <v>13.1</v>
      </c>
      <c r="Q16" s="671" t="str">
        <f t="shared" si="0"/>
        <v>FURTHER PROCESSED SAWNWOOD</v>
      </c>
      <c r="R16" s="352">
        <f>C16-(C17+C18)</f>
        <v>0</v>
      </c>
      <c r="S16" s="352">
        <f t="shared" ref="S16:U16" si="1">D16-(D17+D18)</f>
        <v>0</v>
      </c>
      <c r="T16" s="352">
        <f t="shared" si="1"/>
        <v>0</v>
      </c>
      <c r="U16" s="715">
        <f t="shared" si="1"/>
        <v>0</v>
      </c>
    </row>
    <row r="17" spans="1:21" s="3" customFormat="1" ht="21.75" customHeight="1" x14ac:dyDescent="0.15">
      <c r="A17" s="241" t="s">
        <v>487</v>
      </c>
      <c r="B17" s="244" t="s">
        <v>44</v>
      </c>
      <c r="C17" s="379"/>
      <c r="D17" s="379"/>
      <c r="E17" s="380"/>
      <c r="F17" s="381"/>
      <c r="G17" s="129"/>
      <c r="H17" s="129"/>
      <c r="I17" s="129"/>
      <c r="J17" s="129"/>
      <c r="K17" s="129"/>
      <c r="L17" s="129"/>
      <c r="M17" s="129"/>
      <c r="N17" s="129"/>
      <c r="P17" s="243" t="str">
        <f t="shared" si="0"/>
        <v>13.1.C</v>
      </c>
      <c r="Q17" s="672" t="str">
        <f t="shared" si="0"/>
        <v>Coniferous</v>
      </c>
      <c r="R17" s="353" t="s">
        <v>6</v>
      </c>
      <c r="S17" s="353" t="s">
        <v>6</v>
      </c>
      <c r="T17" s="353" t="s">
        <v>6</v>
      </c>
      <c r="U17" s="716" t="s">
        <v>6</v>
      </c>
    </row>
    <row r="18" spans="1:21" s="3" customFormat="1" ht="21.75" customHeight="1" x14ac:dyDescent="0.15">
      <c r="A18" s="241" t="s">
        <v>488</v>
      </c>
      <c r="B18" s="244" t="s">
        <v>489</v>
      </c>
      <c r="C18" s="382"/>
      <c r="D18" s="382"/>
      <c r="E18" s="377"/>
      <c r="F18" s="378"/>
      <c r="G18" s="129"/>
      <c r="H18" s="129"/>
      <c r="I18" s="129"/>
      <c r="J18" s="129"/>
      <c r="K18" s="129"/>
      <c r="L18" s="129"/>
      <c r="M18" s="129"/>
      <c r="N18" s="129"/>
      <c r="P18" s="243" t="str">
        <f t="shared" si="0"/>
        <v>13.1.NC</v>
      </c>
      <c r="Q18" s="672" t="str">
        <f t="shared" si="0"/>
        <v>Non-coniferous</v>
      </c>
      <c r="R18" s="353" t="s">
        <v>6</v>
      </c>
      <c r="S18" s="353" t="s">
        <v>6</v>
      </c>
      <c r="T18" s="353" t="s">
        <v>6</v>
      </c>
      <c r="U18" s="716" t="s">
        <v>6</v>
      </c>
    </row>
    <row r="19" spans="1:21" s="3" customFormat="1" ht="21.75" customHeight="1" x14ac:dyDescent="0.15">
      <c r="A19" s="246" t="s">
        <v>490</v>
      </c>
      <c r="B19" s="247" t="s">
        <v>388</v>
      </c>
      <c r="C19" s="376"/>
      <c r="D19" s="376"/>
      <c r="E19" s="377"/>
      <c r="F19" s="378"/>
      <c r="G19" s="129"/>
      <c r="H19" s="129"/>
      <c r="I19" s="129"/>
      <c r="J19" s="129"/>
      <c r="K19" s="129"/>
      <c r="L19" s="129"/>
      <c r="M19" s="129"/>
      <c r="N19" s="129"/>
      <c r="P19" s="243" t="str">
        <f t="shared" si="0"/>
        <v>13.1.NC.T</v>
      </c>
      <c r="Q19" s="650" t="str">
        <f t="shared" si="0"/>
        <v>of which: Tropical</v>
      </c>
      <c r="R19" s="354"/>
      <c r="S19" s="354"/>
      <c r="T19" s="354"/>
      <c r="U19" s="717"/>
    </row>
    <row r="20" spans="1:21" s="3" customFormat="1" ht="21.75" customHeight="1" x14ac:dyDescent="0.15">
      <c r="A20" s="241">
        <v>13.2</v>
      </c>
      <c r="B20" s="249" t="s">
        <v>491</v>
      </c>
      <c r="C20" s="380"/>
      <c r="D20" s="376"/>
      <c r="E20" s="380"/>
      <c r="F20" s="378"/>
      <c r="G20" s="129"/>
      <c r="H20" s="129"/>
      <c r="I20" s="129"/>
      <c r="J20" s="129"/>
      <c r="K20" s="129"/>
      <c r="L20" s="129"/>
      <c r="M20" s="129"/>
      <c r="N20" s="129"/>
      <c r="P20" s="243">
        <f t="shared" si="0"/>
        <v>13.2</v>
      </c>
      <c r="Q20" s="673" t="str">
        <f t="shared" si="0"/>
        <v>WOODEN WRAPPING AND PACKAGING MATERIAL</v>
      </c>
      <c r="R20" s="353"/>
      <c r="S20" s="353"/>
      <c r="T20" s="353"/>
      <c r="U20" s="716"/>
    </row>
    <row r="21" spans="1:21" s="3" customFormat="1" ht="21.75" customHeight="1" x14ac:dyDescent="0.15">
      <c r="A21" s="246">
        <v>13.3</v>
      </c>
      <c r="B21" s="28" t="s">
        <v>492</v>
      </c>
      <c r="C21" s="380"/>
      <c r="D21" s="376"/>
      <c r="E21" s="380"/>
      <c r="F21" s="378"/>
      <c r="G21" s="129"/>
      <c r="H21" s="129"/>
      <c r="I21" s="129"/>
      <c r="J21" s="129"/>
      <c r="K21" s="129"/>
      <c r="L21" s="129"/>
      <c r="M21" s="129"/>
      <c r="N21" s="129"/>
      <c r="P21" s="243">
        <f t="shared" si="0"/>
        <v>13.3</v>
      </c>
      <c r="Q21" s="673" t="str">
        <f t="shared" si="0"/>
        <v>WOOD PRODUCTS FOR DOMESTIC/DECORATIVE USE</v>
      </c>
      <c r="R21" s="353"/>
      <c r="S21" s="353"/>
      <c r="T21" s="353"/>
      <c r="U21" s="716"/>
    </row>
    <row r="22" spans="1:21" s="3" customFormat="1" ht="21.75" customHeight="1" x14ac:dyDescent="0.15">
      <c r="A22" s="241">
        <v>13.4</v>
      </c>
      <c r="B22" s="249" t="s">
        <v>493</v>
      </c>
      <c r="C22" s="380"/>
      <c r="D22" s="376"/>
      <c r="E22" s="380"/>
      <c r="F22" s="378"/>
      <c r="G22" s="129"/>
      <c r="H22" s="129"/>
      <c r="I22" s="129"/>
      <c r="J22" s="129"/>
      <c r="K22" s="129"/>
      <c r="L22" s="129"/>
      <c r="M22" s="129"/>
      <c r="N22" s="129"/>
      <c r="P22" s="243">
        <f t="shared" si="0"/>
        <v>13.4</v>
      </c>
      <c r="Q22" s="673" t="str">
        <f t="shared" si="0"/>
        <v>BUILDER’S JOINERY AND CARPENTRY OF WOOD</v>
      </c>
      <c r="R22" s="353"/>
      <c r="S22" s="353"/>
      <c r="T22" s="353"/>
      <c r="U22" s="716"/>
    </row>
    <row r="23" spans="1:21" s="3" customFormat="1" ht="21.75" customHeight="1" x14ac:dyDescent="0.15">
      <c r="A23" s="241">
        <v>13.5</v>
      </c>
      <c r="B23" s="250" t="s">
        <v>494</v>
      </c>
      <c r="C23" s="380"/>
      <c r="D23" s="376"/>
      <c r="E23" s="380"/>
      <c r="F23" s="378"/>
      <c r="G23" s="129"/>
      <c r="H23" s="129"/>
      <c r="I23" s="129"/>
      <c r="J23" s="129"/>
      <c r="K23" s="129"/>
      <c r="L23" s="129"/>
      <c r="M23" s="129"/>
      <c r="N23" s="129"/>
      <c r="P23" s="243">
        <f t="shared" si="0"/>
        <v>13.5</v>
      </c>
      <c r="Q23" s="673" t="str">
        <f t="shared" si="0"/>
        <v>WOODEN FURNITURE</v>
      </c>
      <c r="R23" s="353"/>
      <c r="S23" s="353"/>
      <c r="T23" s="353"/>
      <c r="U23" s="716"/>
    </row>
    <row r="24" spans="1:21" s="3" customFormat="1" ht="21.75" customHeight="1" x14ac:dyDescent="0.15">
      <c r="A24" s="241">
        <v>13.6</v>
      </c>
      <c r="B24" s="251" t="s">
        <v>495</v>
      </c>
      <c r="C24" s="377"/>
      <c r="D24" s="376"/>
      <c r="E24" s="377"/>
      <c r="F24" s="378"/>
      <c r="G24" s="129"/>
      <c r="H24" s="129"/>
      <c r="I24" s="129"/>
      <c r="J24" s="129"/>
      <c r="K24" s="129"/>
      <c r="L24" s="129"/>
      <c r="M24" s="129"/>
      <c r="N24" s="129"/>
      <c r="P24" s="243">
        <f t="shared" si="0"/>
        <v>13.6</v>
      </c>
      <c r="Q24" s="673" t="str">
        <f t="shared" si="0"/>
        <v>PREFABRICATED BUILDINGS OF WOOD</v>
      </c>
      <c r="R24" s="353"/>
      <c r="S24" s="353"/>
      <c r="T24" s="353"/>
      <c r="U24" s="716"/>
    </row>
    <row r="25" spans="1:21" s="3" customFormat="1" ht="21.75" customHeight="1" x14ac:dyDescent="0.15">
      <c r="A25" s="246">
        <v>13.7</v>
      </c>
      <c r="B25" s="252" t="s">
        <v>496</v>
      </c>
      <c r="C25" s="380"/>
      <c r="D25" s="376"/>
      <c r="E25" s="380"/>
      <c r="F25" s="378"/>
      <c r="G25" s="129"/>
      <c r="H25" s="129"/>
      <c r="I25" s="129"/>
      <c r="J25" s="129"/>
      <c r="K25" s="129"/>
      <c r="L25" s="129"/>
      <c r="M25" s="129"/>
      <c r="N25" s="129"/>
      <c r="P25" s="243">
        <f>A25</f>
        <v>13.7</v>
      </c>
      <c r="Q25" s="673" t="str">
        <f>B25</f>
        <v>OTHER MANUFACTURED WOOD PRODUCTS</v>
      </c>
      <c r="R25" s="353"/>
      <c r="S25" s="353"/>
      <c r="T25" s="353"/>
      <c r="U25" s="716"/>
    </row>
    <row r="26" spans="1:21" s="3" customFormat="1" ht="21.75" customHeight="1" x14ac:dyDescent="0.15">
      <c r="A26" s="1099">
        <v>14</v>
      </c>
      <c r="B26" s="1108" t="s">
        <v>497</v>
      </c>
      <c r="C26" s="1108"/>
      <c r="D26" s="1108"/>
      <c r="E26" s="1108"/>
      <c r="F26" s="1108"/>
      <c r="G26" s="1100"/>
      <c r="H26" s="1100"/>
      <c r="I26" s="1100"/>
      <c r="J26" s="1100"/>
      <c r="K26" s="1100"/>
      <c r="L26" s="1100"/>
      <c r="M26" s="1100"/>
      <c r="N26" s="1101"/>
      <c r="P26" s="1102">
        <f t="shared" si="0"/>
        <v>14</v>
      </c>
      <c r="Q26" s="1104" t="str">
        <f t="shared" si="0"/>
        <v>SECONDARY PAPER PRODUCTS</v>
      </c>
      <c r="R26" s="1105"/>
      <c r="S26" s="1105"/>
      <c r="T26" s="1105"/>
      <c r="U26" s="1106"/>
    </row>
    <row r="27" spans="1:21" s="3" customFormat="1" ht="21.75" customHeight="1" x14ac:dyDescent="0.15">
      <c r="A27" s="241">
        <v>14.1</v>
      </c>
      <c r="B27" s="253" t="s">
        <v>498</v>
      </c>
      <c r="C27" s="380"/>
      <c r="D27" s="379"/>
      <c r="E27" s="380"/>
      <c r="F27" s="381"/>
      <c r="G27" s="129"/>
      <c r="H27" s="129"/>
      <c r="I27" s="129"/>
      <c r="J27" s="129"/>
      <c r="K27" s="129"/>
      <c r="L27" s="129"/>
      <c r="M27" s="129"/>
      <c r="N27" s="129"/>
      <c r="P27" s="243">
        <f t="shared" si="0"/>
        <v>14.1</v>
      </c>
      <c r="Q27" s="671" t="str">
        <f t="shared" si="0"/>
        <v>COMPOSITE PAPER AND PAPERBOARD</v>
      </c>
      <c r="R27" s="353"/>
      <c r="S27" s="353"/>
      <c r="T27" s="353"/>
      <c r="U27" s="716"/>
    </row>
    <row r="28" spans="1:21" s="3" customFormat="1" ht="21.75" customHeight="1" x14ac:dyDescent="0.15">
      <c r="A28" s="241">
        <v>14.2</v>
      </c>
      <c r="B28" s="254" t="s">
        <v>499</v>
      </c>
      <c r="C28" s="377"/>
      <c r="D28" s="376"/>
      <c r="E28" s="377"/>
      <c r="F28" s="378"/>
      <c r="G28" s="129"/>
      <c r="H28" s="129"/>
      <c r="I28" s="129"/>
      <c r="J28" s="129"/>
      <c r="K28" s="129"/>
      <c r="L28" s="129"/>
      <c r="M28" s="129"/>
      <c r="N28" s="129"/>
      <c r="P28" s="243">
        <f t="shared" si="0"/>
        <v>14.2</v>
      </c>
      <c r="Q28" s="671" t="str">
        <f t="shared" si="0"/>
        <v>SPECIAL COATED PAPER AND PULP PRODUCTS</v>
      </c>
      <c r="R28" s="353"/>
      <c r="S28" s="353"/>
      <c r="T28" s="353"/>
      <c r="U28" s="716"/>
    </row>
    <row r="29" spans="1:21" s="3" customFormat="1" ht="21.75" customHeight="1" x14ac:dyDescent="0.15">
      <c r="A29" s="241">
        <v>14.3</v>
      </c>
      <c r="B29" s="254" t="s">
        <v>500</v>
      </c>
      <c r="C29" s="383"/>
      <c r="D29" s="376"/>
      <c r="E29" s="383"/>
      <c r="F29" s="378"/>
      <c r="G29" s="129"/>
      <c r="H29" s="129"/>
      <c r="I29" s="129"/>
      <c r="J29" s="129"/>
      <c r="K29" s="129"/>
      <c r="L29" s="129"/>
      <c r="M29" s="129"/>
      <c r="N29" s="129"/>
      <c r="P29" s="243">
        <f t="shared" si="0"/>
        <v>14.3</v>
      </c>
      <c r="Q29" s="671" t="str">
        <f t="shared" si="0"/>
        <v>HOUSEHOLD AND SANITARY PAPER, READY FOR USE</v>
      </c>
      <c r="R29" s="353"/>
      <c r="S29" s="353"/>
      <c r="T29" s="353"/>
      <c r="U29" s="716"/>
    </row>
    <row r="30" spans="1:21" s="3" customFormat="1" ht="21.75" customHeight="1" x14ac:dyDescent="0.15">
      <c r="A30" s="241">
        <v>14.4</v>
      </c>
      <c r="B30" s="253" t="s">
        <v>501</v>
      </c>
      <c r="C30" s="377"/>
      <c r="D30" s="376"/>
      <c r="E30" s="377"/>
      <c r="F30" s="378"/>
      <c r="G30" s="129"/>
      <c r="H30" s="129"/>
      <c r="I30" s="129"/>
      <c r="J30" s="129"/>
      <c r="K30" s="129"/>
      <c r="L30" s="129"/>
      <c r="M30" s="129"/>
      <c r="N30" s="129"/>
      <c r="P30" s="243">
        <f t="shared" si="0"/>
        <v>14.4</v>
      </c>
      <c r="Q30" s="674" t="str">
        <f t="shared" si="0"/>
        <v>PACKAGING CARTONS, BOXES ETC.</v>
      </c>
      <c r="R30" s="354"/>
      <c r="S30" s="354"/>
      <c r="T30" s="354"/>
      <c r="U30" s="717"/>
    </row>
    <row r="31" spans="1:21" s="3" customFormat="1" ht="21.75" customHeight="1" x14ac:dyDescent="0.15">
      <c r="A31" s="255">
        <v>14.5</v>
      </c>
      <c r="B31" s="256" t="s">
        <v>502</v>
      </c>
      <c r="C31" s="377"/>
      <c r="D31" s="376"/>
      <c r="E31" s="377"/>
      <c r="F31" s="378"/>
      <c r="G31" s="129"/>
      <c r="H31" s="129"/>
      <c r="I31" s="129"/>
      <c r="J31" s="129"/>
      <c r="K31" s="129"/>
      <c r="L31" s="129"/>
      <c r="M31" s="129"/>
      <c r="N31" s="129"/>
      <c r="P31" s="243">
        <f t="shared" si="0"/>
        <v>14.5</v>
      </c>
      <c r="Q31" s="675" t="str">
        <f t="shared" si="0"/>
        <v>OTHER ARTICLES OF PAPER AND PAPERBOARD, READY FOR USE</v>
      </c>
      <c r="R31" s="353">
        <f>C31-(C32+C33+C34)</f>
        <v>0</v>
      </c>
      <c r="S31" s="353">
        <f t="shared" ref="S31:U31" si="2">D31-(D32+D33+D34)</f>
        <v>0</v>
      </c>
      <c r="T31" s="353">
        <f t="shared" si="2"/>
        <v>0</v>
      </c>
      <c r="U31" s="716">
        <f t="shared" si="2"/>
        <v>0</v>
      </c>
    </row>
    <row r="32" spans="1:21" s="3" customFormat="1" ht="21.75" customHeight="1" x14ac:dyDescent="0.15">
      <c r="A32" s="241" t="s">
        <v>503</v>
      </c>
      <c r="B32" s="244" t="s">
        <v>504</v>
      </c>
      <c r="C32" s="377"/>
      <c r="D32" s="376"/>
      <c r="E32" s="377"/>
      <c r="F32" s="378"/>
      <c r="G32" s="129"/>
      <c r="H32" s="129"/>
      <c r="I32" s="129"/>
      <c r="J32" s="129"/>
      <c r="K32" s="129"/>
      <c r="L32" s="129"/>
      <c r="M32" s="129"/>
      <c r="N32" s="129"/>
      <c r="P32" s="243" t="str">
        <f t="shared" si="0"/>
        <v>14.5.1</v>
      </c>
      <c r="Q32" s="613" t="str">
        <f t="shared" si="0"/>
        <v>of which: PRINTING AND WRITING PAPER, READY FOR USE</v>
      </c>
      <c r="R32" s="353"/>
      <c r="S32" s="353"/>
      <c r="T32" s="353"/>
      <c r="U32" s="716"/>
    </row>
    <row r="33" spans="1:21" s="3" customFormat="1" ht="21.75" customHeight="1" x14ac:dyDescent="0.15">
      <c r="A33" s="241" t="s">
        <v>505</v>
      </c>
      <c r="B33" s="244" t="s">
        <v>506</v>
      </c>
      <c r="C33" s="377"/>
      <c r="D33" s="376"/>
      <c r="E33" s="377"/>
      <c r="F33" s="378"/>
      <c r="G33" s="129"/>
      <c r="H33" s="129"/>
      <c r="I33" s="129"/>
      <c r="J33" s="129"/>
      <c r="K33" s="129"/>
      <c r="L33" s="129"/>
      <c r="M33" s="129"/>
      <c r="N33" s="129"/>
      <c r="P33" s="243" t="str">
        <f t="shared" si="0"/>
        <v>14.5.2</v>
      </c>
      <c r="Q33" s="613" t="str">
        <f t="shared" si="0"/>
        <v>of which: ARTICLES, MOULDED OR PRESSED FROM PULP</v>
      </c>
      <c r="R33" s="353"/>
      <c r="S33" s="353"/>
      <c r="T33" s="353"/>
      <c r="U33" s="716"/>
    </row>
    <row r="34" spans="1:21" s="3" customFormat="1" ht="21.75" customHeight="1" thickBot="1" x14ac:dyDescent="0.2">
      <c r="A34" s="257" t="s">
        <v>507</v>
      </c>
      <c r="B34" s="258" t="s">
        <v>508</v>
      </c>
      <c r="C34" s="384"/>
      <c r="D34" s="385"/>
      <c r="E34" s="384"/>
      <c r="F34" s="386"/>
      <c r="G34" s="465"/>
      <c r="H34" s="465"/>
      <c r="I34" s="465"/>
      <c r="J34" s="465"/>
      <c r="K34" s="465"/>
      <c r="L34" s="465"/>
      <c r="M34" s="465"/>
      <c r="N34" s="465"/>
      <c r="P34" s="259" t="str">
        <f t="shared" si="0"/>
        <v>14.5.3</v>
      </c>
      <c r="Q34" s="676" t="str">
        <f t="shared" si="0"/>
        <v>of which: FILTER PAPER AND PAPERBOARD, READY FOR USE</v>
      </c>
      <c r="R34" s="355"/>
      <c r="S34" s="355"/>
      <c r="T34" s="355"/>
      <c r="U34" s="718"/>
    </row>
    <row r="35" spans="1:21" ht="21" customHeight="1" x14ac:dyDescent="0.2">
      <c r="A35" s="771"/>
      <c r="B35" s="260"/>
      <c r="C35" s="260"/>
      <c r="P35" s="33" t="s">
        <v>6</v>
      </c>
    </row>
    <row r="36" spans="1:21" ht="12.75" customHeight="1" x14ac:dyDescent="0.15">
      <c r="A36" s="5"/>
    </row>
    <row r="37" spans="1:21" ht="12.75" customHeight="1" x14ac:dyDescent="0.15">
      <c r="A37" s="5"/>
      <c r="C37" s="662"/>
    </row>
    <row r="38" spans="1:21" ht="12.75" customHeight="1" x14ac:dyDescent="0.15">
      <c r="A38" s="5"/>
      <c r="C38" s="663"/>
    </row>
    <row r="39" spans="1:21" ht="12.75" customHeight="1" x14ac:dyDescent="0.15">
      <c r="A39" s="5"/>
      <c r="C39" s="664"/>
    </row>
    <row r="40" spans="1:21" ht="12.75" customHeight="1" x14ac:dyDescent="0.15">
      <c r="A40" s="5"/>
      <c r="C40" s="664"/>
    </row>
    <row r="41" spans="1:21" ht="12.75" customHeight="1" x14ac:dyDescent="0.15">
      <c r="A41" s="5"/>
    </row>
    <row r="42" spans="1:21" ht="12.75" customHeight="1" x14ac:dyDescent="0.15">
      <c r="A42" s="5"/>
    </row>
    <row r="43" spans="1:21" ht="12.75" customHeight="1" x14ac:dyDescent="0.15">
      <c r="A43" s="5"/>
    </row>
    <row r="47" spans="1:21" ht="12.75" customHeight="1" x14ac:dyDescent="0.15">
      <c r="A47" s="2"/>
      <c r="P47" s="2"/>
      <c r="Q47" s="2"/>
      <c r="R47" s="2"/>
      <c r="S47" s="2"/>
      <c r="T47" s="2"/>
      <c r="U47" s="2"/>
    </row>
    <row r="48" spans="1:21" ht="12.75" customHeight="1" x14ac:dyDescent="0.15">
      <c r="A48" s="2"/>
      <c r="P48" s="2"/>
      <c r="Q48" s="2"/>
      <c r="R48" s="2"/>
      <c r="S48" s="2"/>
      <c r="T48" s="2"/>
      <c r="U48" s="2"/>
    </row>
    <row r="49" spans="1:23" ht="12.75" customHeight="1" x14ac:dyDescent="0.15">
      <c r="A49" s="2"/>
      <c r="P49" s="2"/>
      <c r="Q49" s="2"/>
      <c r="R49" s="2"/>
      <c r="S49" s="2"/>
      <c r="T49" s="2"/>
      <c r="U49" s="2"/>
    </row>
    <row r="50" spans="1:23" ht="12.75" customHeight="1" x14ac:dyDescent="0.15">
      <c r="A50" s="2"/>
      <c r="P50" s="2"/>
      <c r="Q50" s="2"/>
      <c r="R50" s="2"/>
      <c r="S50" s="2"/>
      <c r="T50" s="2"/>
      <c r="U50" s="2"/>
    </row>
    <row r="51" spans="1:23" ht="12.75" customHeight="1" x14ac:dyDescent="0.15">
      <c r="A51" s="2"/>
      <c r="P51" s="2"/>
      <c r="Q51" s="2"/>
      <c r="R51" s="2"/>
      <c r="S51" s="2"/>
      <c r="T51" s="2"/>
      <c r="U51" s="2"/>
    </row>
    <row r="52" spans="1:23" ht="12.75" customHeight="1" x14ac:dyDescent="0.15">
      <c r="A52" s="2"/>
      <c r="P52" s="2"/>
      <c r="Q52" s="2"/>
      <c r="R52" s="2"/>
      <c r="S52" s="2"/>
      <c r="T52" s="2"/>
      <c r="U52" s="2"/>
    </row>
    <row r="53" spans="1:23" ht="12.75" customHeight="1" x14ac:dyDescent="0.15">
      <c r="A53" s="2"/>
      <c r="P53" s="2"/>
      <c r="Q53" s="2"/>
      <c r="R53" s="2"/>
      <c r="S53" s="2"/>
      <c r="T53" s="2"/>
      <c r="U53" s="2"/>
    </row>
    <row r="54" spans="1:23" ht="12.75" customHeight="1" x14ac:dyDescent="0.15">
      <c r="A54" s="2"/>
      <c r="P54" s="2"/>
      <c r="Q54" s="2"/>
      <c r="R54" s="2"/>
      <c r="S54" s="2"/>
      <c r="T54" s="2"/>
      <c r="U54" s="2"/>
    </row>
    <row r="55" spans="1:23" ht="12.75" customHeight="1" x14ac:dyDescent="0.15">
      <c r="A55" s="2"/>
      <c r="N55" s="45"/>
      <c r="P55" s="2"/>
      <c r="Q55" s="2"/>
      <c r="R55" s="2"/>
      <c r="S55" s="2"/>
      <c r="T55" s="2"/>
      <c r="U55" s="2"/>
    </row>
    <row r="56" spans="1:23" ht="12.75" customHeight="1" x14ac:dyDescent="0.15">
      <c r="A56" s="2"/>
      <c r="N56" s="45"/>
      <c r="P56" s="2"/>
      <c r="Q56" s="2"/>
      <c r="R56" s="2"/>
      <c r="S56" s="2"/>
      <c r="T56" s="2"/>
      <c r="U56" s="2"/>
    </row>
    <row r="57" spans="1:23" ht="12.75" customHeight="1" x14ac:dyDescent="0.15">
      <c r="A57" s="2"/>
      <c r="N57" s="45"/>
      <c r="P57" s="2"/>
      <c r="Q57" s="2"/>
      <c r="R57" s="2"/>
      <c r="S57" s="2"/>
      <c r="T57" s="2"/>
      <c r="U57" s="2"/>
    </row>
    <row r="58" spans="1:23" ht="12.75" customHeight="1" x14ac:dyDescent="0.15">
      <c r="A58" s="2"/>
      <c r="P58" s="2"/>
      <c r="Q58" s="2"/>
      <c r="R58" s="2"/>
      <c r="S58" s="2"/>
      <c r="T58" s="2"/>
      <c r="U58" s="2"/>
    </row>
    <row r="59" spans="1:23" ht="12.75" customHeight="1" x14ac:dyDescent="0.15">
      <c r="A59" s="2"/>
      <c r="P59" s="2"/>
      <c r="Q59" s="2"/>
      <c r="R59" s="2"/>
      <c r="S59" s="2"/>
      <c r="T59" s="2"/>
      <c r="U59" s="2"/>
    </row>
    <row r="60" spans="1:23" ht="12.75" customHeight="1" x14ac:dyDescent="0.15">
      <c r="A60" s="2"/>
      <c r="P60" s="2"/>
      <c r="Q60" s="2"/>
      <c r="R60" s="2"/>
      <c r="S60" s="2"/>
      <c r="T60" s="2"/>
      <c r="U60" s="2"/>
    </row>
    <row r="61" spans="1:23" ht="12.75" customHeight="1" x14ac:dyDescent="0.15">
      <c r="A61" s="2"/>
      <c r="P61" s="2"/>
      <c r="Q61" s="2"/>
      <c r="R61" s="2"/>
      <c r="S61" s="2"/>
      <c r="T61" s="2"/>
      <c r="U61" s="2"/>
    </row>
    <row r="62" spans="1:23" ht="12.75" customHeight="1" x14ac:dyDescent="0.15">
      <c r="A62" s="2"/>
      <c r="P62" s="2"/>
      <c r="Q62" s="2"/>
      <c r="R62" s="2"/>
      <c r="S62" s="2"/>
      <c r="T62" s="2"/>
      <c r="U62" s="2"/>
    </row>
    <row r="63" spans="1:23" ht="12.75" customHeight="1" x14ac:dyDescent="0.15">
      <c r="A63" s="2"/>
      <c r="T63" s="45" t="s">
        <v>6</v>
      </c>
      <c r="U63" s="45" t="s">
        <v>6</v>
      </c>
      <c r="V63" s="187" t="s">
        <v>6</v>
      </c>
      <c r="W63" s="187" t="s">
        <v>6</v>
      </c>
    </row>
    <row r="64" spans="1:23" ht="12.75" customHeight="1" x14ac:dyDescent="0.15">
      <c r="A64" s="2"/>
    </row>
    <row r="65" spans="1:1" ht="12.75" customHeight="1" x14ac:dyDescent="0.15">
      <c r="A65" s="2"/>
    </row>
    <row r="66" spans="1:1" ht="12.75" customHeight="1" x14ac:dyDescent="0.15">
      <c r="A66" s="2"/>
    </row>
  </sheetData>
  <sheetProtection selectLockedCells="1"/>
  <mergeCells count="15">
    <mergeCell ref="Q15:U15"/>
    <mergeCell ref="D6:F6"/>
    <mergeCell ref="B6:C7"/>
    <mergeCell ref="B8:C8"/>
    <mergeCell ref="B9:C9"/>
    <mergeCell ref="T13:U13"/>
    <mergeCell ref="R11:S11"/>
    <mergeCell ref="C13:D13"/>
    <mergeCell ref="E13:F13"/>
    <mergeCell ref="R13:S13"/>
    <mergeCell ref="Q10:Q11"/>
    <mergeCell ref="G13:H13"/>
    <mergeCell ref="I13:J13"/>
    <mergeCell ref="K13:L13"/>
    <mergeCell ref="M13:N13"/>
  </mergeCells>
  <phoneticPr fontId="0" type="noConversion"/>
  <printOptions horizontalCentered="1" verticalCentered="1"/>
  <pageMargins left="0" right="0" top="0.39370078740157483" bottom="0.39370078740157483" header="0.51181102362204722" footer="0.51181102362204722"/>
  <pageSetup paperSize="9" scale="71" fitToWidth="2" orientation="landscape" r:id="rId1"/>
  <headerFooter alignWithMargins="0"/>
  <colBreaks count="1" manualBreakCount="1">
    <brk id="14" min="1" max="34"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339966"/>
  </sheetPr>
  <dimension ref="A1:AM61"/>
  <sheetViews>
    <sheetView showGridLines="0" topLeftCell="A8" zoomScale="70" zoomScaleNormal="70" zoomScaleSheetLayoutView="100" workbookViewId="0">
      <selection activeCell="A44" sqref="A44"/>
    </sheetView>
  </sheetViews>
  <sheetFormatPr baseColWidth="10" defaultColWidth="8.83203125" defaultRowHeight="13" x14ac:dyDescent="0.15"/>
  <cols>
    <col min="1" max="1" width="9.6640625" customWidth="1"/>
    <col min="2" max="2" width="22.5" customWidth="1"/>
    <col min="3" max="3" width="15" customWidth="1"/>
    <col min="4" max="4" width="50.6640625" customWidth="1"/>
    <col min="5" max="5" width="11.5" customWidth="1"/>
    <col min="6" max="13" width="12.5" customWidth="1"/>
    <col min="14" max="28" width="7" style="5" customWidth="1"/>
    <col min="29" max="29" width="7" customWidth="1"/>
    <col min="30" max="30" width="4.5" customWidth="1"/>
    <col min="31" max="31" width="5.5" customWidth="1"/>
  </cols>
  <sheetData>
    <row r="1" spans="1:39" ht="17" thickBot="1" x14ac:dyDescent="0.25">
      <c r="A1" s="263" t="s">
        <v>6</v>
      </c>
      <c r="B1" s="264"/>
      <c r="C1" s="264" t="s">
        <v>6</v>
      </c>
      <c r="D1" s="113"/>
      <c r="E1" s="113"/>
      <c r="F1" s="113"/>
      <c r="G1" s="113"/>
      <c r="H1" s="113"/>
      <c r="I1" s="113"/>
      <c r="J1" s="113"/>
      <c r="K1" s="113"/>
      <c r="L1" s="113"/>
      <c r="M1" s="113"/>
      <c r="AF1" s="113"/>
      <c r="AG1" s="113"/>
      <c r="AH1" s="113"/>
      <c r="AI1" s="113"/>
      <c r="AJ1" s="113"/>
      <c r="AK1" s="113"/>
      <c r="AL1" s="113"/>
      <c r="AM1" s="113"/>
    </row>
    <row r="2" spans="1:39" ht="17" customHeight="1" x14ac:dyDescent="0.2">
      <c r="A2" s="265" t="s">
        <v>6</v>
      </c>
      <c r="B2" s="266"/>
      <c r="C2" s="266"/>
      <c r="D2" s="267"/>
      <c r="E2" s="267"/>
      <c r="F2" s="267"/>
      <c r="G2" s="267"/>
      <c r="H2" s="692" t="s">
        <v>509</v>
      </c>
      <c r="I2" s="1790"/>
      <c r="J2" s="1790"/>
      <c r="K2" s="693" t="s">
        <v>356</v>
      </c>
      <c r="L2" s="1791"/>
      <c r="M2" s="1792"/>
      <c r="N2" s="19"/>
      <c r="O2" s="19"/>
      <c r="P2" s="19"/>
      <c r="Q2" s="19"/>
      <c r="R2" s="19"/>
      <c r="S2" s="19"/>
      <c r="T2" s="19"/>
      <c r="U2" s="19"/>
      <c r="V2" s="19"/>
      <c r="W2" s="19"/>
      <c r="X2" s="19"/>
      <c r="Y2" s="19"/>
      <c r="Z2" s="19"/>
      <c r="AA2" s="19"/>
      <c r="AB2" s="19"/>
      <c r="AC2" s="120"/>
      <c r="AG2" s="113"/>
      <c r="AH2" s="113"/>
      <c r="AI2" s="113"/>
      <c r="AJ2" s="113"/>
      <c r="AK2" s="113"/>
      <c r="AL2" s="113"/>
      <c r="AM2" s="113"/>
    </row>
    <row r="3" spans="1:39" ht="17" customHeight="1" x14ac:dyDescent="0.2">
      <c r="A3" s="268"/>
      <c r="B3" s="110" t="s">
        <v>6</v>
      </c>
      <c r="C3" s="110"/>
      <c r="D3" s="269"/>
      <c r="E3" s="269"/>
      <c r="F3" s="269"/>
      <c r="G3" s="269"/>
      <c r="H3" s="1772" t="s">
        <v>357</v>
      </c>
      <c r="I3" s="1688"/>
      <c r="J3" s="1688"/>
      <c r="K3" s="694"/>
      <c r="L3" s="695"/>
      <c r="M3" s="696"/>
      <c r="N3" s="19"/>
      <c r="O3" s="19"/>
      <c r="P3" s="19"/>
      <c r="Q3" s="19"/>
      <c r="R3" s="19"/>
      <c r="S3" s="19"/>
      <c r="T3" s="19"/>
      <c r="U3" s="19"/>
      <c r="V3" s="19"/>
      <c r="W3" s="19"/>
      <c r="X3" s="19"/>
      <c r="Y3" s="19"/>
      <c r="Z3" s="19"/>
      <c r="AA3" s="19"/>
      <c r="AB3" s="19"/>
      <c r="AC3" s="120"/>
      <c r="AF3" s="1530" t="s">
        <v>510</v>
      </c>
      <c r="AG3" s="113"/>
      <c r="AH3" s="113"/>
      <c r="AI3" s="113"/>
      <c r="AJ3" s="113"/>
      <c r="AK3" s="113"/>
      <c r="AL3" s="113"/>
      <c r="AM3" s="113"/>
    </row>
    <row r="4" spans="1:39" ht="17" customHeight="1" x14ac:dyDescent="0.2">
      <c r="A4" s="268"/>
      <c r="B4" s="110" t="s">
        <v>6</v>
      </c>
      <c r="C4" s="110"/>
      <c r="D4" s="269"/>
      <c r="E4" s="269"/>
      <c r="F4" s="269"/>
      <c r="G4" s="269"/>
      <c r="H4" s="1772" t="s">
        <v>6</v>
      </c>
      <c r="I4" s="1773"/>
      <c r="J4" s="1773"/>
      <c r="K4" s="1773"/>
      <c r="L4" s="1773"/>
      <c r="M4" s="1774"/>
      <c r="N4" s="19"/>
      <c r="O4" s="19"/>
      <c r="P4" s="19"/>
      <c r="Q4" s="19"/>
      <c r="R4" s="19"/>
      <c r="S4" s="19"/>
      <c r="T4" s="19"/>
      <c r="U4" s="19"/>
      <c r="V4" s="19"/>
      <c r="W4" s="19"/>
      <c r="X4" s="19"/>
      <c r="Y4" s="19"/>
      <c r="Z4" s="19"/>
      <c r="AA4" s="19"/>
      <c r="AB4" s="19"/>
      <c r="AC4" s="120"/>
      <c r="AG4" s="113"/>
      <c r="AH4" s="113"/>
      <c r="AI4" s="113"/>
      <c r="AJ4" s="113"/>
      <c r="AK4" s="113"/>
      <c r="AL4" s="113"/>
      <c r="AM4" s="113"/>
    </row>
    <row r="5" spans="1:39" ht="17" customHeight="1" x14ac:dyDescent="0.2">
      <c r="A5" s="268"/>
      <c r="B5" s="110"/>
      <c r="C5" s="110"/>
      <c r="D5" s="1783" t="s">
        <v>511</v>
      </c>
      <c r="E5" s="1783"/>
      <c r="F5" s="1783"/>
      <c r="G5" s="1784"/>
      <c r="H5" s="1772" t="s">
        <v>358</v>
      </c>
      <c r="I5" s="1688"/>
      <c r="J5" s="695"/>
      <c r="K5" s="695"/>
      <c r="L5" s="695"/>
      <c r="M5" s="696"/>
      <c r="N5" s="19"/>
      <c r="O5" s="19"/>
      <c r="P5" s="19"/>
      <c r="Q5" s="19"/>
      <c r="R5" s="19"/>
      <c r="S5" s="19"/>
      <c r="T5" s="19"/>
      <c r="U5" s="19"/>
      <c r="V5" s="19"/>
      <c r="W5" s="19"/>
      <c r="X5" s="19"/>
      <c r="Y5" s="19"/>
      <c r="Z5" s="19"/>
      <c r="AA5" s="19"/>
      <c r="AB5" s="19"/>
      <c r="AC5" s="120"/>
      <c r="AF5" s="1531" t="s">
        <v>512</v>
      </c>
      <c r="AG5" s="113"/>
      <c r="AH5" s="113"/>
      <c r="AI5" s="113"/>
      <c r="AJ5" s="113"/>
      <c r="AK5" s="113"/>
      <c r="AL5" s="113"/>
      <c r="AM5" s="113"/>
    </row>
    <row r="6" spans="1:39" ht="17" customHeight="1" x14ac:dyDescent="0.2">
      <c r="A6" s="268"/>
      <c r="B6" s="270" t="s">
        <v>6</v>
      </c>
      <c r="C6" s="270"/>
      <c r="D6" s="1783"/>
      <c r="E6" s="1783"/>
      <c r="F6" s="1783"/>
      <c r="G6" s="1784"/>
      <c r="H6" s="1772"/>
      <c r="I6" s="1773"/>
      <c r="J6" s="1773"/>
      <c r="K6" s="1773"/>
      <c r="L6" s="1773"/>
      <c r="M6" s="1774"/>
      <c r="N6" s="2"/>
      <c r="O6" s="2"/>
      <c r="P6" s="2"/>
      <c r="Q6" s="119"/>
      <c r="R6" s="2"/>
      <c r="S6" s="2"/>
      <c r="T6" s="2"/>
      <c r="U6" s="2"/>
      <c r="V6" s="2"/>
      <c r="W6" s="2"/>
      <c r="X6" s="2"/>
      <c r="Y6" s="2"/>
      <c r="Z6" s="2"/>
      <c r="AA6" s="2"/>
      <c r="AB6" s="2"/>
      <c r="AC6" s="120"/>
      <c r="AF6" s="1531" t="s">
        <v>513</v>
      </c>
      <c r="AG6" s="113"/>
      <c r="AH6" s="113"/>
      <c r="AI6" s="113"/>
      <c r="AJ6" s="113"/>
      <c r="AK6" s="113"/>
      <c r="AL6" s="113"/>
      <c r="AM6" s="113"/>
    </row>
    <row r="7" spans="1:39" ht="17" customHeight="1" x14ac:dyDescent="0.2">
      <c r="A7" s="268"/>
      <c r="B7" s="110"/>
      <c r="C7" s="110"/>
      <c r="D7" s="1785" t="s">
        <v>514</v>
      </c>
      <c r="E7" s="1785"/>
      <c r="F7" s="1785"/>
      <c r="G7" s="1785"/>
      <c r="H7" s="697" t="s">
        <v>8</v>
      </c>
      <c r="I7" s="1775"/>
      <c r="J7" s="1775"/>
      <c r="K7" s="698" t="s">
        <v>9</v>
      </c>
      <c r="L7" s="1775"/>
      <c r="M7" s="1776"/>
      <c r="N7" s="2"/>
      <c r="O7" s="2"/>
      <c r="P7" s="2"/>
      <c r="Q7" s="121"/>
      <c r="R7" s="2"/>
      <c r="S7" s="2"/>
      <c r="T7" s="2"/>
      <c r="U7" s="2"/>
      <c r="V7" s="2"/>
      <c r="W7" s="2"/>
      <c r="X7" s="2"/>
      <c r="Y7" s="2"/>
      <c r="Z7" s="2"/>
      <c r="AA7" s="2"/>
      <c r="AB7" s="2"/>
      <c r="AC7" s="120"/>
      <c r="AF7" s="1531" t="s">
        <v>515</v>
      </c>
      <c r="AG7" s="113"/>
      <c r="AH7" s="113"/>
      <c r="AI7" s="113"/>
      <c r="AJ7" s="113"/>
      <c r="AK7" s="113"/>
      <c r="AL7" s="113"/>
      <c r="AM7" s="113"/>
    </row>
    <row r="8" spans="1:39" ht="17" customHeight="1" x14ac:dyDescent="0.2">
      <c r="A8" s="268"/>
      <c r="B8" s="110"/>
      <c r="C8" s="110"/>
      <c r="D8" s="1785"/>
      <c r="E8" s="1785"/>
      <c r="F8" s="1785"/>
      <c r="G8" s="1785"/>
      <c r="H8" s="699" t="s">
        <v>10</v>
      </c>
      <c r="I8" s="695"/>
      <c r="J8" s="695"/>
      <c r="K8" s="694"/>
      <c r="L8" s="695"/>
      <c r="M8" s="696"/>
      <c r="N8" s="2"/>
      <c r="O8" s="2"/>
      <c r="P8" s="2"/>
      <c r="Q8" s="122"/>
      <c r="R8" s="2"/>
      <c r="S8" s="2"/>
      <c r="T8" s="2"/>
      <c r="U8" s="2"/>
      <c r="V8" s="2"/>
      <c r="W8" s="2"/>
      <c r="X8" s="2"/>
      <c r="Y8" s="2"/>
      <c r="Z8" s="2"/>
      <c r="AA8" s="2"/>
      <c r="AB8" s="2"/>
      <c r="AC8" s="120"/>
      <c r="AF8" s="1531" t="s">
        <v>516</v>
      </c>
      <c r="AG8" s="113"/>
      <c r="AH8" s="113"/>
      <c r="AI8" s="113"/>
      <c r="AJ8" s="113"/>
      <c r="AK8" s="113"/>
      <c r="AL8" s="113"/>
      <c r="AM8" s="113"/>
    </row>
    <row r="9" spans="1:39" ht="17" x14ac:dyDescent="0.2">
      <c r="A9" s="268"/>
      <c r="B9" s="110"/>
      <c r="C9" s="110"/>
      <c r="D9" s="1785" t="s">
        <v>6</v>
      </c>
      <c r="E9" s="1785"/>
      <c r="F9" s="1785"/>
      <c r="G9" s="1785"/>
      <c r="H9" s="1787" t="s">
        <v>6</v>
      </c>
      <c r="I9" s="1788"/>
      <c r="J9" s="1788"/>
      <c r="K9" s="1788"/>
      <c r="L9" s="1788"/>
      <c r="M9" s="1789"/>
      <c r="N9" s="2"/>
      <c r="O9" s="2"/>
      <c r="P9" s="2"/>
      <c r="Q9" s="122"/>
      <c r="R9" s="2"/>
      <c r="S9" s="2"/>
      <c r="T9" s="2"/>
      <c r="U9" s="2"/>
      <c r="V9" s="2"/>
      <c r="W9" s="2"/>
      <c r="X9" s="2"/>
      <c r="Y9" s="2"/>
      <c r="Z9" s="2"/>
      <c r="AA9" s="2"/>
      <c r="AB9" s="2"/>
      <c r="AC9" s="120"/>
      <c r="AG9" s="113"/>
      <c r="AH9" s="113"/>
      <c r="AI9" s="113"/>
      <c r="AJ9" s="113"/>
      <c r="AK9" s="113"/>
      <c r="AL9" s="113"/>
      <c r="AM9" s="113"/>
    </row>
    <row r="10" spans="1:39" ht="16" x14ac:dyDescent="0.2">
      <c r="A10" s="268"/>
      <c r="B10" s="110"/>
      <c r="G10" s="271"/>
      <c r="H10" s="111" t="s">
        <v>6</v>
      </c>
      <c r="I10" s="272"/>
      <c r="J10" s="273"/>
      <c r="K10" s="274"/>
      <c r="L10" s="275"/>
      <c r="M10" s="276"/>
      <c r="N10" s="119"/>
      <c r="O10" s="119"/>
      <c r="P10" s="119"/>
      <c r="Q10" s="119"/>
      <c r="R10" s="119"/>
      <c r="S10" s="119"/>
      <c r="T10" s="119"/>
      <c r="U10" s="1582"/>
      <c r="V10" s="123"/>
      <c r="W10" s="123"/>
      <c r="X10" s="123"/>
      <c r="Y10" s="123"/>
      <c r="Z10" s="123"/>
      <c r="AA10" s="123"/>
      <c r="AB10" s="123"/>
      <c r="AC10" s="701"/>
      <c r="AF10" s="113"/>
      <c r="AG10" s="113"/>
      <c r="AH10" s="113"/>
      <c r="AI10" s="113"/>
      <c r="AJ10" s="113"/>
      <c r="AK10" s="113"/>
      <c r="AL10" s="113"/>
      <c r="AM10" s="113"/>
    </row>
    <row r="11" spans="1:39" ht="17" thickBot="1" x14ac:dyDescent="0.25">
      <c r="A11" s="268"/>
      <c r="B11" s="277"/>
      <c r="C11" s="950"/>
      <c r="D11" s="951" t="s">
        <v>517</v>
      </c>
      <c r="F11" s="84" t="s">
        <v>447</v>
      </c>
      <c r="G11" s="269"/>
      <c r="H11" s="269"/>
      <c r="I11" s="269"/>
      <c r="J11" s="278" t="s">
        <v>6</v>
      </c>
      <c r="K11" s="279"/>
      <c r="L11" s="269"/>
      <c r="M11" s="280"/>
      <c r="N11" s="1576" t="s">
        <v>366</v>
      </c>
      <c r="O11" s="1577" t="s">
        <v>366</v>
      </c>
      <c r="P11" s="1577" t="s">
        <v>366</v>
      </c>
      <c r="Q11" s="1577" t="s">
        <v>366</v>
      </c>
      <c r="R11" s="1577" t="s">
        <v>366</v>
      </c>
      <c r="S11" s="1577" t="s">
        <v>366</v>
      </c>
      <c r="T11" s="1577" t="s">
        <v>366</v>
      </c>
      <c r="U11" s="1583" t="s">
        <v>366</v>
      </c>
      <c r="V11" s="700" t="s">
        <v>367</v>
      </c>
      <c r="W11" s="700" t="s">
        <v>367</v>
      </c>
      <c r="X11" s="700" t="s">
        <v>367</v>
      </c>
      <c r="Y11" s="700" t="s">
        <v>367</v>
      </c>
      <c r="Z11" s="700" t="s">
        <v>367</v>
      </c>
      <c r="AA11" s="700" t="s">
        <v>367</v>
      </c>
      <c r="AB11" s="700" t="s">
        <v>367</v>
      </c>
      <c r="AC11" s="461" t="s">
        <v>367</v>
      </c>
      <c r="AF11" s="113"/>
      <c r="AG11" s="113"/>
      <c r="AH11" s="113"/>
      <c r="AI11" s="113"/>
      <c r="AJ11" s="113"/>
      <c r="AK11" s="113"/>
      <c r="AL11" s="113"/>
      <c r="AM11" s="113"/>
    </row>
    <row r="12" spans="1:39" ht="16" x14ac:dyDescent="0.2">
      <c r="A12" s="784" t="s">
        <v>6</v>
      </c>
      <c r="B12" s="785" t="s">
        <v>6</v>
      </c>
      <c r="C12" s="785"/>
      <c r="D12" s="786"/>
      <c r="E12" s="787"/>
      <c r="F12" s="1779" t="s">
        <v>449</v>
      </c>
      <c r="G12" s="1765"/>
      <c r="H12" s="1765"/>
      <c r="I12" s="1766"/>
      <c r="J12" s="1765" t="s">
        <v>450</v>
      </c>
      <c r="K12" s="1765"/>
      <c r="L12" s="1765"/>
      <c r="M12" s="1780"/>
      <c r="N12" s="1786" t="s">
        <v>451</v>
      </c>
      <c r="O12" s="1708"/>
      <c r="P12" s="1708"/>
      <c r="Q12" s="1782"/>
      <c r="R12" s="1781" t="s">
        <v>452</v>
      </c>
      <c r="S12" s="1708"/>
      <c r="T12" s="1708"/>
      <c r="U12" s="1782"/>
      <c r="V12" s="1707" t="s">
        <v>451</v>
      </c>
      <c r="W12" s="1777"/>
      <c r="X12" s="1777"/>
      <c r="Y12" s="1777"/>
      <c r="Z12" s="1707" t="s">
        <v>452</v>
      </c>
      <c r="AA12" s="1777"/>
      <c r="AB12" s="1777"/>
      <c r="AC12" s="1778"/>
      <c r="AF12" s="1771" t="s">
        <v>449</v>
      </c>
      <c r="AG12" s="1765"/>
      <c r="AH12" s="1765"/>
      <c r="AI12" s="1766"/>
      <c r="AJ12" s="1765" t="s">
        <v>450</v>
      </c>
      <c r="AK12" s="1765"/>
      <c r="AL12" s="1765"/>
      <c r="AM12" s="1766"/>
    </row>
    <row r="13" spans="1:39" ht="17" x14ac:dyDescent="0.2">
      <c r="A13" s="112" t="s">
        <v>22</v>
      </c>
      <c r="B13" s="57" t="s">
        <v>518</v>
      </c>
      <c r="C13" s="343" t="s">
        <v>518</v>
      </c>
      <c r="D13" s="261"/>
      <c r="E13" s="788" t="s">
        <v>448</v>
      </c>
      <c r="F13" s="1769">
        <v>2022</v>
      </c>
      <c r="G13" s="1768"/>
      <c r="H13" s="1767">
        <f>F13+1</f>
        <v>2023</v>
      </c>
      <c r="I13" s="1768"/>
      <c r="J13" s="1767">
        <f>F13</f>
        <v>2022</v>
      </c>
      <c r="K13" s="1768"/>
      <c r="L13" s="1769">
        <f>H13</f>
        <v>2023</v>
      </c>
      <c r="M13" s="1770"/>
      <c r="N13" s="458">
        <f>F13</f>
        <v>2022</v>
      </c>
      <c r="O13" s="458"/>
      <c r="P13" s="483">
        <f>H13</f>
        <v>2023</v>
      </c>
      <c r="Q13" s="482"/>
      <c r="R13" s="458">
        <f>F13</f>
        <v>2022</v>
      </c>
      <c r="S13" s="458"/>
      <c r="T13" s="483">
        <f>H13</f>
        <v>2023</v>
      </c>
      <c r="U13" s="458"/>
      <c r="V13" s="483">
        <f>F13</f>
        <v>2022</v>
      </c>
      <c r="W13" s="458"/>
      <c r="X13" s="483">
        <f>H13</f>
        <v>2023</v>
      </c>
      <c r="Y13" s="482"/>
      <c r="Z13" s="458">
        <f>F13</f>
        <v>2022</v>
      </c>
      <c r="AA13" s="458"/>
      <c r="AB13" s="483">
        <f>H13</f>
        <v>2023</v>
      </c>
      <c r="AC13" s="484"/>
      <c r="AF13" s="1767">
        <f>G13</f>
        <v>0</v>
      </c>
      <c r="AG13" s="1768"/>
      <c r="AH13" s="1767">
        <f>I13</f>
        <v>0</v>
      </c>
      <c r="AI13" s="1768"/>
      <c r="AJ13" s="1767">
        <f>K13</f>
        <v>0</v>
      </c>
      <c r="AK13" s="1768"/>
      <c r="AL13" s="1769">
        <f>M13</f>
        <v>0</v>
      </c>
      <c r="AM13" s="1768"/>
    </row>
    <row r="14" spans="1:39" ht="17" x14ac:dyDescent="0.2">
      <c r="A14" s="281" t="s">
        <v>370</v>
      </c>
      <c r="B14" s="720" t="s">
        <v>519</v>
      </c>
      <c r="C14" s="1164" t="s">
        <v>520</v>
      </c>
      <c r="D14" s="282" t="s">
        <v>22</v>
      </c>
      <c r="E14" s="789" t="s">
        <v>371</v>
      </c>
      <c r="F14" s="775" t="s">
        <v>459</v>
      </c>
      <c r="G14" s="283" t="s">
        <v>460</v>
      </c>
      <c r="H14" s="283" t="s">
        <v>459</v>
      </c>
      <c r="I14" s="283" t="s">
        <v>460</v>
      </c>
      <c r="J14" s="283" t="s">
        <v>459</v>
      </c>
      <c r="K14" s="283" t="s">
        <v>460</v>
      </c>
      <c r="L14" s="283" t="s">
        <v>459</v>
      </c>
      <c r="M14" s="284" t="s">
        <v>460</v>
      </c>
      <c r="N14" s="478" t="s">
        <v>459</v>
      </c>
      <c r="O14" s="477" t="s">
        <v>460</v>
      </c>
      <c r="P14" s="478" t="s">
        <v>459</v>
      </c>
      <c r="Q14" s="479" t="s">
        <v>460</v>
      </c>
      <c r="R14" s="480" t="s">
        <v>459</v>
      </c>
      <c r="S14" s="480" t="s">
        <v>460</v>
      </c>
      <c r="T14" s="481" t="s">
        <v>459</v>
      </c>
      <c r="U14" s="480" t="s">
        <v>460</v>
      </c>
      <c r="V14" s="481" t="s">
        <v>459</v>
      </c>
      <c r="W14" s="480" t="s">
        <v>460</v>
      </c>
      <c r="X14" s="481" t="s">
        <v>459</v>
      </c>
      <c r="Y14" s="480" t="s">
        <v>460</v>
      </c>
      <c r="Z14" s="481" t="s">
        <v>459</v>
      </c>
      <c r="AA14" s="480" t="s">
        <v>460</v>
      </c>
      <c r="AB14" s="481" t="s">
        <v>459</v>
      </c>
      <c r="AC14" s="479" t="s">
        <v>460</v>
      </c>
      <c r="AF14" s="283" t="s">
        <v>459</v>
      </c>
      <c r="AG14" s="283" t="s">
        <v>460</v>
      </c>
      <c r="AH14" s="283" t="s">
        <v>459</v>
      </c>
      <c r="AI14" s="283" t="s">
        <v>460</v>
      </c>
      <c r="AJ14" s="283" t="s">
        <v>459</v>
      </c>
      <c r="AK14" s="283" t="s">
        <v>460</v>
      </c>
      <c r="AL14" s="283" t="s">
        <v>459</v>
      </c>
      <c r="AM14" s="283" t="s">
        <v>460</v>
      </c>
    </row>
    <row r="15" spans="1:39" ht="27" customHeight="1" x14ac:dyDescent="0.15">
      <c r="A15" s="285" t="s">
        <v>56</v>
      </c>
      <c r="B15" s="1584" t="s">
        <v>521</v>
      </c>
      <c r="C15" s="1585"/>
      <c r="D15" s="286" t="s">
        <v>522</v>
      </c>
      <c r="E15" s="790" t="s">
        <v>461</v>
      </c>
      <c r="F15" s="776"/>
      <c r="G15" s="388"/>
      <c r="H15" s="387"/>
      <c r="I15" s="389"/>
      <c r="J15" s="387"/>
      <c r="K15" s="389"/>
      <c r="L15" s="387"/>
      <c r="M15" s="389"/>
      <c r="N15" s="707"/>
      <c r="O15" s="288"/>
      <c r="P15" s="287"/>
      <c r="Q15" s="289"/>
      <c r="R15" s="287"/>
      <c r="S15" s="288"/>
      <c r="T15" s="287"/>
      <c r="U15" s="289"/>
      <c r="V15" s="287"/>
      <c r="W15" s="288"/>
      <c r="X15" s="287"/>
      <c r="Y15" s="289"/>
      <c r="Z15" s="287"/>
      <c r="AA15" s="288"/>
      <c r="AB15" s="287"/>
      <c r="AC15" s="289"/>
      <c r="AF15" s="1532" t="str">
        <f>IF(F16+F19&gt;F15,"ERROR",IF(F15='JQ2 Trade'!D16,"OK","JQ2 Discrepancy"))</f>
        <v>OK</v>
      </c>
      <c r="AG15" s="1532" t="str">
        <f>IF(G16+G19&gt;G15,"ERROR",IF(G15='JQ2 Trade'!E16,"OK","JQ2 Discrepancy"))</f>
        <v>OK</v>
      </c>
      <c r="AH15" s="1532" t="str">
        <f>IF(H16+H19&gt;H15,"ERROR",IF(H15='JQ2 Trade'!F16,"OK","JQ2 Discrepancy"))</f>
        <v>OK</v>
      </c>
      <c r="AI15" s="1532" t="str">
        <f>IF(I16+I19&gt;I15,"ERROR",IF(I15='JQ2 Trade'!G16,"OK","JQ2 Discrepancy"))</f>
        <v>OK</v>
      </c>
      <c r="AJ15" s="1532" t="str">
        <f>IF(J16+J19&gt;J15,"ERROR",IF(J15='JQ2 Trade'!H16,"OK","JQ2 Discrepancy"))</f>
        <v>OK</v>
      </c>
      <c r="AK15" s="1532" t="str">
        <f>IF(K16+K19&gt;K15,"ERROR",IF(K15='JQ2 Trade'!I16,"OK","JQ2 Discrepancy"))</f>
        <v>OK</v>
      </c>
      <c r="AL15" s="1532" t="str">
        <f>IF(L16+L19&gt;L15,"ERROR",IF(L15='JQ2 Trade'!J16,"OK","JQ2 Discrepancy"))</f>
        <v>OK</v>
      </c>
      <c r="AM15" s="1532" t="str">
        <f>IF(M16+M19&gt;M15,"ERROR",IF(M15='JQ2 Trade'!K16,"OK","JQ2 Discrepancy"))</f>
        <v>OK</v>
      </c>
    </row>
    <row r="16" spans="1:39" ht="19.5" customHeight="1" x14ac:dyDescent="0.15">
      <c r="A16" s="290"/>
      <c r="B16" s="774" t="s">
        <v>523</v>
      </c>
      <c r="C16" s="1586"/>
      <c r="D16" s="291" t="s">
        <v>524</v>
      </c>
      <c r="E16" s="791" t="s">
        <v>461</v>
      </c>
      <c r="F16" s="777"/>
      <c r="G16" s="391"/>
      <c r="H16" s="390"/>
      <c r="I16" s="392"/>
      <c r="J16" s="390"/>
      <c r="K16" s="392"/>
      <c r="L16" s="390"/>
      <c r="M16" s="392"/>
      <c r="N16" s="708"/>
      <c r="O16" s="293"/>
      <c r="P16" s="292"/>
      <c r="Q16" s="294"/>
      <c r="R16" s="292"/>
      <c r="S16" s="293"/>
      <c r="T16" s="292"/>
      <c r="U16" s="294"/>
      <c r="V16" s="292"/>
      <c r="W16" s="293"/>
      <c r="X16" s="292"/>
      <c r="Y16" s="294"/>
      <c r="Z16" s="292"/>
      <c r="AA16" s="293"/>
      <c r="AB16" s="292"/>
      <c r="AC16" s="294"/>
      <c r="AF16" s="1532" t="str">
        <f>IF(F17+F18&gt;F16,"ERROR","OK")</f>
        <v>OK</v>
      </c>
      <c r="AG16" s="1532" t="str">
        <f t="shared" ref="AG16:AM16" si="0">IF(G17+G18&gt;G16,"ERROR","OK")</f>
        <v>OK</v>
      </c>
      <c r="AH16" s="1532" t="str">
        <f t="shared" si="0"/>
        <v>OK</v>
      </c>
      <c r="AI16" s="1532" t="str">
        <f t="shared" si="0"/>
        <v>OK</v>
      </c>
      <c r="AJ16" s="1532" t="str">
        <f t="shared" si="0"/>
        <v>OK</v>
      </c>
      <c r="AK16" s="1532" t="str">
        <f t="shared" si="0"/>
        <v>OK</v>
      </c>
      <c r="AL16" s="1532" t="str">
        <f t="shared" si="0"/>
        <v>OK</v>
      </c>
      <c r="AM16" s="1532" t="str">
        <f t="shared" si="0"/>
        <v>OK</v>
      </c>
    </row>
    <row r="17" spans="1:39" ht="19.5" customHeight="1" x14ac:dyDescent="0.15">
      <c r="A17" s="290"/>
      <c r="B17" s="774"/>
      <c r="C17" s="466" t="s">
        <v>525</v>
      </c>
      <c r="D17" s="295" t="s">
        <v>526</v>
      </c>
      <c r="E17" s="791" t="s">
        <v>461</v>
      </c>
      <c r="F17" s="778"/>
      <c r="G17" s="394"/>
      <c r="H17" s="393"/>
      <c r="I17" s="395"/>
      <c r="J17" s="393"/>
      <c r="K17" s="395"/>
      <c r="L17" s="393"/>
      <c r="M17" s="395"/>
      <c r="N17" s="709"/>
      <c r="O17" s="297"/>
      <c r="P17" s="296"/>
      <c r="Q17" s="298"/>
      <c r="R17" s="296"/>
      <c r="S17" s="297"/>
      <c r="T17" s="296"/>
      <c r="U17" s="298"/>
      <c r="V17" s="296"/>
      <c r="W17" s="297"/>
      <c r="X17" s="296"/>
      <c r="Y17" s="298"/>
      <c r="Z17" s="296"/>
      <c r="AA17" s="297"/>
      <c r="AB17" s="296"/>
      <c r="AC17" s="298"/>
      <c r="AF17" s="1533"/>
      <c r="AG17" s="1534"/>
      <c r="AH17" s="1533"/>
      <c r="AI17" s="1535"/>
      <c r="AJ17" s="1533"/>
      <c r="AK17" s="1535"/>
      <c r="AL17" s="1533"/>
      <c r="AM17" s="1533"/>
    </row>
    <row r="18" spans="1:39" ht="29" customHeight="1" x14ac:dyDescent="0.15">
      <c r="A18" s="290"/>
      <c r="B18" s="342"/>
      <c r="C18" s="466" t="s">
        <v>527</v>
      </c>
      <c r="D18" s="299" t="s">
        <v>528</v>
      </c>
      <c r="E18" s="792" t="s">
        <v>461</v>
      </c>
      <c r="F18" s="778"/>
      <c r="G18" s="394"/>
      <c r="H18" s="393"/>
      <c r="I18" s="395"/>
      <c r="J18" s="393"/>
      <c r="K18" s="395"/>
      <c r="L18" s="393"/>
      <c r="M18" s="395"/>
      <c r="N18" s="709"/>
      <c r="O18" s="297"/>
      <c r="P18" s="296"/>
      <c r="Q18" s="298"/>
      <c r="R18" s="296"/>
      <c r="S18" s="297"/>
      <c r="T18" s="296"/>
      <c r="U18" s="298"/>
      <c r="V18" s="296"/>
      <c r="W18" s="297"/>
      <c r="X18" s="296"/>
      <c r="Y18" s="298"/>
      <c r="Z18" s="296"/>
      <c r="AA18" s="297"/>
      <c r="AB18" s="296"/>
      <c r="AC18" s="298"/>
      <c r="AF18" s="1533"/>
      <c r="AG18" s="1534"/>
      <c r="AH18" s="1533"/>
      <c r="AI18" s="1535"/>
      <c r="AJ18" s="1533"/>
      <c r="AK18" s="1535"/>
      <c r="AL18" s="1533"/>
      <c r="AM18" s="1533"/>
    </row>
    <row r="19" spans="1:39" ht="19.5" customHeight="1" x14ac:dyDescent="0.15">
      <c r="A19" s="290"/>
      <c r="B19" s="774" t="s">
        <v>529</v>
      </c>
      <c r="C19" s="1586"/>
      <c r="D19" s="291" t="s">
        <v>530</v>
      </c>
      <c r="E19" s="793" t="s">
        <v>461</v>
      </c>
      <c r="F19" s="779"/>
      <c r="G19" s="396"/>
      <c r="H19" s="397"/>
      <c r="I19" s="398"/>
      <c r="J19" s="397"/>
      <c r="K19" s="398"/>
      <c r="L19" s="397"/>
      <c r="M19" s="398"/>
      <c r="N19" s="708"/>
      <c r="O19" s="293"/>
      <c r="P19" s="292"/>
      <c r="Q19" s="294"/>
      <c r="R19" s="292"/>
      <c r="S19" s="293"/>
      <c r="T19" s="292"/>
      <c r="U19" s="294"/>
      <c r="V19" s="292"/>
      <c r="W19" s="293"/>
      <c r="X19" s="292"/>
      <c r="Y19" s="294"/>
      <c r="Z19" s="292"/>
      <c r="AA19" s="293"/>
      <c r="AB19" s="292"/>
      <c r="AC19" s="294"/>
      <c r="AF19" s="1532" t="str">
        <f>IF(F20+F21&gt;F19,"ERROR","OK")</f>
        <v>OK</v>
      </c>
      <c r="AG19" s="1532" t="str">
        <f t="shared" ref="AG19:AM19" si="1">IF(G20+G21&gt;G19,"ERROR","OK")</f>
        <v>OK</v>
      </c>
      <c r="AH19" s="1532" t="str">
        <f t="shared" si="1"/>
        <v>OK</v>
      </c>
      <c r="AI19" s="1532" t="str">
        <f t="shared" si="1"/>
        <v>OK</v>
      </c>
      <c r="AJ19" s="1532" t="str">
        <f t="shared" si="1"/>
        <v>OK</v>
      </c>
      <c r="AK19" s="1532" t="str">
        <f t="shared" si="1"/>
        <v>OK</v>
      </c>
      <c r="AL19" s="1532" t="str">
        <f t="shared" si="1"/>
        <v>OK</v>
      </c>
      <c r="AM19" s="1532" t="str">
        <f t="shared" si="1"/>
        <v>OK</v>
      </c>
    </row>
    <row r="20" spans="1:39" ht="19.5" customHeight="1" x14ac:dyDescent="0.15">
      <c r="A20" s="290"/>
      <c r="B20" s="774"/>
      <c r="C20" s="466" t="s">
        <v>531</v>
      </c>
      <c r="D20" s="295" t="s">
        <v>526</v>
      </c>
      <c r="E20" s="794" t="s">
        <v>461</v>
      </c>
      <c r="F20" s="778"/>
      <c r="G20" s="394"/>
      <c r="H20" s="393"/>
      <c r="I20" s="395"/>
      <c r="J20" s="393"/>
      <c r="K20" s="395"/>
      <c r="L20" s="393"/>
      <c r="M20" s="395"/>
      <c r="N20" s="709"/>
      <c r="O20" s="297"/>
      <c r="P20" s="296"/>
      <c r="Q20" s="298"/>
      <c r="R20" s="296"/>
      <c r="S20" s="297"/>
      <c r="T20" s="296"/>
      <c r="U20" s="298"/>
      <c r="V20" s="296"/>
      <c r="W20" s="297"/>
      <c r="X20" s="296"/>
      <c r="Y20" s="298"/>
      <c r="Z20" s="296"/>
      <c r="AA20" s="297"/>
      <c r="AB20" s="296"/>
      <c r="AC20" s="298"/>
      <c r="AF20" s="1533"/>
      <c r="AG20" s="1534"/>
      <c r="AH20" s="1533"/>
      <c r="AI20" s="1535"/>
      <c r="AJ20" s="1533"/>
      <c r="AK20" s="1535"/>
      <c r="AL20" s="1533"/>
      <c r="AM20" s="1533"/>
    </row>
    <row r="21" spans="1:39" ht="27" customHeight="1" x14ac:dyDescent="0.15">
      <c r="A21" s="309"/>
      <c r="B21" s="342"/>
      <c r="C21" s="466" t="s">
        <v>532</v>
      </c>
      <c r="D21" s="299" t="s">
        <v>528</v>
      </c>
      <c r="E21" s="792" t="s">
        <v>461</v>
      </c>
      <c r="F21" s="778"/>
      <c r="G21" s="394"/>
      <c r="H21" s="393"/>
      <c r="I21" s="395"/>
      <c r="J21" s="393"/>
      <c r="K21" s="395"/>
      <c r="L21" s="393"/>
      <c r="M21" s="395"/>
      <c r="N21" s="710"/>
      <c r="O21" s="606"/>
      <c r="P21" s="605"/>
      <c r="Q21" s="607"/>
      <c r="R21" s="605"/>
      <c r="S21" s="606"/>
      <c r="T21" s="605"/>
      <c r="U21" s="607"/>
      <c r="V21" s="605"/>
      <c r="W21" s="606"/>
      <c r="X21" s="605"/>
      <c r="Y21" s="607"/>
      <c r="Z21" s="605"/>
      <c r="AA21" s="606"/>
      <c r="AB21" s="605"/>
      <c r="AC21" s="607"/>
      <c r="AF21" s="1533"/>
      <c r="AG21" s="1534"/>
      <c r="AH21" s="1533"/>
      <c r="AI21" s="1535"/>
      <c r="AJ21" s="1533"/>
      <c r="AK21" s="1535"/>
      <c r="AL21" s="1533"/>
      <c r="AM21" s="1533"/>
    </row>
    <row r="22" spans="1:39" ht="27" customHeight="1" x14ac:dyDescent="0.15">
      <c r="A22" s="285" t="s">
        <v>65</v>
      </c>
      <c r="B22" s="772" t="s">
        <v>533</v>
      </c>
      <c r="C22" s="1585"/>
      <c r="D22" s="286" t="s">
        <v>534</v>
      </c>
      <c r="E22" s="795" t="s">
        <v>461</v>
      </c>
      <c r="F22" s="780"/>
      <c r="G22" s="603"/>
      <c r="H22" s="399"/>
      <c r="I22" s="604"/>
      <c r="J22" s="399"/>
      <c r="K22" s="604"/>
      <c r="L22" s="399"/>
      <c r="M22" s="604"/>
      <c r="N22" s="707"/>
      <c r="O22" s="288"/>
      <c r="P22" s="287"/>
      <c r="Q22" s="289"/>
      <c r="R22" s="287"/>
      <c r="S22" s="288"/>
      <c r="T22" s="287"/>
      <c r="U22" s="289"/>
      <c r="V22" s="287"/>
      <c r="W22" s="288"/>
      <c r="X22" s="287"/>
      <c r="Y22" s="289"/>
      <c r="Z22" s="287"/>
      <c r="AA22" s="288"/>
      <c r="AB22" s="287"/>
      <c r="AC22" s="289"/>
      <c r="AF22" s="1533" t="str">
        <f>IF(F23+F24+F25+F28+F29&gt;F22,"ERROR",IF(F22='JQ2 Trade'!D17,"OK","JQ2 Discrepancy"))</f>
        <v>OK</v>
      </c>
      <c r="AG22" s="1533" t="str">
        <f>IF(G23+G24+G25+G28+G29&gt;G22,"ERROR",IF(G22='JQ2 Trade'!E17,"OK","JQ2 Discrepancy"))</f>
        <v>OK</v>
      </c>
      <c r="AH22" s="1533" t="str">
        <f>IF(H23+H24+H25+H28+H29&gt;H22,"ERROR",IF(H22='JQ2 Trade'!F17,"OK","JQ2 Discrepancy"))</f>
        <v>OK</v>
      </c>
      <c r="AI22" s="1533" t="str">
        <f>IF(I23+I24+I25+I28+I29&gt;I22,"ERROR",IF(I22='JQ2 Trade'!G17,"OK","JQ2 Discrepancy"))</f>
        <v>OK</v>
      </c>
      <c r="AJ22" s="1533" t="str">
        <f>IF(J23+J24+J25+J28+J29&gt;J22,"ERROR",IF(J22='JQ2 Trade'!H17,"OK","JQ2 Discrepancy"))</f>
        <v>OK</v>
      </c>
      <c r="AK22" s="1533" t="str">
        <f>IF(K23+K24+K25+K28+K29&gt;K22,"ERROR",IF(K22='JQ2 Trade'!I17,"OK","JQ2 Discrepancy"))</f>
        <v>OK</v>
      </c>
      <c r="AL22" s="1533" t="str">
        <f>IF(L23+L24+L25+L28+L29&gt;L22,"ERROR",IF(L22='JQ2 Trade'!J17,"OK","JQ2 Discrepancy"))</f>
        <v>OK</v>
      </c>
      <c r="AM22" s="1533" t="str">
        <f>IF(M23+M24+M25+M28+M29&gt;M22,"ERROR",IF(M22='JQ2 Trade'!K17,"OK","JQ2 Discrepancy"))</f>
        <v>OK</v>
      </c>
    </row>
    <row r="23" spans="1:39" ht="19.5" customHeight="1" x14ac:dyDescent="0.15">
      <c r="A23" s="290"/>
      <c r="B23" s="467" t="s">
        <v>535</v>
      </c>
      <c r="C23" s="1586"/>
      <c r="D23" s="299" t="s">
        <v>536</v>
      </c>
      <c r="E23" s="791" t="s">
        <v>461</v>
      </c>
      <c r="F23" s="781"/>
      <c r="G23" s="396"/>
      <c r="H23" s="397"/>
      <c r="I23" s="398"/>
      <c r="J23" s="397"/>
      <c r="K23" s="398"/>
      <c r="L23" s="397"/>
      <c r="M23" s="398"/>
      <c r="N23" s="708"/>
      <c r="O23" s="293"/>
      <c r="P23" s="292"/>
      <c r="Q23" s="294"/>
      <c r="R23" s="292"/>
      <c r="S23" s="293"/>
      <c r="T23" s="292"/>
      <c r="U23" s="294"/>
      <c r="V23" s="292"/>
      <c r="W23" s="293"/>
      <c r="X23" s="292"/>
      <c r="Y23" s="294"/>
      <c r="Z23" s="292"/>
      <c r="AA23" s="293"/>
      <c r="AB23" s="292"/>
      <c r="AC23" s="294"/>
      <c r="AF23" s="1532"/>
      <c r="AG23" s="1534"/>
      <c r="AH23" s="1533"/>
      <c r="AI23" s="1535"/>
      <c r="AJ23" s="1533"/>
      <c r="AK23" s="1535"/>
      <c r="AL23" s="1533"/>
      <c r="AM23" s="1533"/>
    </row>
    <row r="24" spans="1:39" ht="19.5" customHeight="1" x14ac:dyDescent="0.15">
      <c r="A24" s="290"/>
      <c r="B24" s="468" t="s">
        <v>537</v>
      </c>
      <c r="C24" s="1586"/>
      <c r="D24" s="303" t="s">
        <v>538</v>
      </c>
      <c r="E24" s="791" t="s">
        <v>461</v>
      </c>
      <c r="F24" s="777"/>
      <c r="G24" s="391"/>
      <c r="H24" s="390"/>
      <c r="I24" s="392"/>
      <c r="J24" s="390"/>
      <c r="K24" s="392"/>
      <c r="L24" s="390"/>
      <c r="M24" s="392"/>
      <c r="N24" s="708"/>
      <c r="O24" s="293"/>
      <c r="P24" s="292"/>
      <c r="Q24" s="294"/>
      <c r="R24" s="292"/>
      <c r="S24" s="293"/>
      <c r="T24" s="292"/>
      <c r="U24" s="294"/>
      <c r="V24" s="292"/>
      <c r="W24" s="293"/>
      <c r="X24" s="292"/>
      <c r="Y24" s="294"/>
      <c r="Z24" s="292"/>
      <c r="AA24" s="293"/>
      <c r="AB24" s="292"/>
      <c r="AC24" s="294"/>
      <c r="AF24" s="1532"/>
      <c r="AG24" s="1536"/>
      <c r="AH24" s="1532"/>
      <c r="AI24" s="1537"/>
      <c r="AJ24" s="1532"/>
      <c r="AK24" s="1537"/>
      <c r="AL24" s="1532"/>
      <c r="AM24" s="1532"/>
    </row>
    <row r="25" spans="1:39" ht="19.5" customHeight="1" x14ac:dyDescent="0.15">
      <c r="A25" s="290"/>
      <c r="B25" s="774" t="s">
        <v>539</v>
      </c>
      <c r="C25" s="1586"/>
      <c r="D25" s="295" t="s">
        <v>540</v>
      </c>
      <c r="E25" s="791" t="s">
        <v>461</v>
      </c>
      <c r="F25" s="781"/>
      <c r="G25" s="396"/>
      <c r="H25" s="397"/>
      <c r="I25" s="398"/>
      <c r="J25" s="397"/>
      <c r="K25" s="398"/>
      <c r="L25" s="397"/>
      <c r="M25" s="398"/>
      <c r="N25" s="708"/>
      <c r="O25" s="293"/>
      <c r="P25" s="292"/>
      <c r="Q25" s="294"/>
      <c r="R25" s="292"/>
      <c r="S25" s="293"/>
      <c r="T25" s="292"/>
      <c r="U25" s="294"/>
      <c r="V25" s="292"/>
      <c r="W25" s="293"/>
      <c r="X25" s="292"/>
      <c r="Y25" s="294"/>
      <c r="Z25" s="292"/>
      <c r="AA25" s="293"/>
      <c r="AB25" s="292"/>
      <c r="AC25" s="294"/>
      <c r="AF25" s="1532" t="str">
        <f>IF(F26+F27&gt;F25,"ERROR","OK")</f>
        <v>OK</v>
      </c>
      <c r="AG25" s="1532" t="str">
        <f t="shared" ref="AG25:AM25" si="2">IF(G26+G27&gt;G25,"ERROR","OK")</f>
        <v>OK</v>
      </c>
      <c r="AH25" s="1532" t="str">
        <f t="shared" si="2"/>
        <v>OK</v>
      </c>
      <c r="AI25" s="1532" t="str">
        <f t="shared" si="2"/>
        <v>OK</v>
      </c>
      <c r="AJ25" s="1532" t="str">
        <f t="shared" si="2"/>
        <v>OK</v>
      </c>
      <c r="AK25" s="1532" t="str">
        <f t="shared" si="2"/>
        <v>OK</v>
      </c>
      <c r="AL25" s="1532" t="str">
        <f t="shared" si="2"/>
        <v>OK</v>
      </c>
      <c r="AM25" s="1532" t="str">
        <f t="shared" si="2"/>
        <v>OK</v>
      </c>
    </row>
    <row r="26" spans="1:39" ht="20.5" customHeight="1" x14ac:dyDescent="0.15">
      <c r="A26" s="290"/>
      <c r="B26" s="774"/>
      <c r="C26" s="469" t="s">
        <v>541</v>
      </c>
      <c r="D26" s="304" t="s">
        <v>526</v>
      </c>
      <c r="E26" s="791" t="s">
        <v>461</v>
      </c>
      <c r="F26" s="778"/>
      <c r="G26" s="394"/>
      <c r="H26" s="393"/>
      <c r="I26" s="395"/>
      <c r="J26" s="393"/>
      <c r="K26" s="395"/>
      <c r="L26" s="393"/>
      <c r="M26" s="395"/>
      <c r="N26" s="709"/>
      <c r="O26" s="297"/>
      <c r="P26" s="296"/>
      <c r="Q26" s="298"/>
      <c r="R26" s="296"/>
      <c r="S26" s="297"/>
      <c r="T26" s="296"/>
      <c r="U26" s="298"/>
      <c r="V26" s="296"/>
      <c r="W26" s="297"/>
      <c r="X26" s="296"/>
      <c r="Y26" s="298"/>
      <c r="Z26" s="296"/>
      <c r="AA26" s="297"/>
      <c r="AB26" s="296"/>
      <c r="AC26" s="298"/>
      <c r="AF26" s="1533"/>
      <c r="AG26" s="1534"/>
      <c r="AH26" s="1533"/>
      <c r="AI26" s="1535"/>
      <c r="AJ26" s="1533"/>
      <c r="AK26" s="1535"/>
      <c r="AL26" s="1533"/>
      <c r="AM26" s="1533"/>
    </row>
    <row r="27" spans="1:39" ht="41" customHeight="1" x14ac:dyDescent="0.15">
      <c r="A27" s="290"/>
      <c r="B27" s="471"/>
      <c r="C27" s="469" t="s">
        <v>542</v>
      </c>
      <c r="D27" s="305" t="s">
        <v>528</v>
      </c>
      <c r="E27" s="792" t="s">
        <v>461</v>
      </c>
      <c r="F27" s="778"/>
      <c r="G27" s="394"/>
      <c r="H27" s="393"/>
      <c r="I27" s="395"/>
      <c r="J27" s="393"/>
      <c r="K27" s="395"/>
      <c r="L27" s="393"/>
      <c r="M27" s="395"/>
      <c r="N27" s="709"/>
      <c r="O27" s="297"/>
      <c r="P27" s="296"/>
      <c r="Q27" s="298"/>
      <c r="R27" s="296"/>
      <c r="S27" s="297"/>
      <c r="T27" s="296"/>
      <c r="U27" s="298"/>
      <c r="V27" s="296"/>
      <c r="W27" s="297"/>
      <c r="X27" s="296"/>
      <c r="Y27" s="298"/>
      <c r="Z27" s="296"/>
      <c r="AA27" s="297"/>
      <c r="AB27" s="296"/>
      <c r="AC27" s="298"/>
      <c r="AF27" s="1533"/>
      <c r="AG27" s="1534"/>
      <c r="AH27" s="1533"/>
      <c r="AI27" s="1535"/>
      <c r="AJ27" s="1533"/>
      <c r="AK27" s="1535"/>
      <c r="AL27" s="1533"/>
      <c r="AM27" s="1533"/>
    </row>
    <row r="28" spans="1:39" ht="19.5" customHeight="1" x14ac:dyDescent="0.15">
      <c r="A28" s="290"/>
      <c r="B28" s="470" t="s">
        <v>543</v>
      </c>
      <c r="C28" s="469"/>
      <c r="D28" s="303" t="s">
        <v>544</v>
      </c>
      <c r="E28" s="792" t="s">
        <v>461</v>
      </c>
      <c r="F28" s="782"/>
      <c r="G28" s="401"/>
      <c r="H28" s="400"/>
      <c r="I28" s="402"/>
      <c r="J28" s="400"/>
      <c r="K28" s="402"/>
      <c r="L28" s="400"/>
      <c r="M28" s="402"/>
      <c r="N28" s="711"/>
      <c r="O28" s="307"/>
      <c r="P28" s="306"/>
      <c r="Q28" s="308"/>
      <c r="R28" s="306"/>
      <c r="S28" s="307"/>
      <c r="T28" s="306"/>
      <c r="U28" s="308"/>
      <c r="V28" s="306"/>
      <c r="W28" s="307"/>
      <c r="X28" s="306"/>
      <c r="Y28" s="308"/>
      <c r="Z28" s="306"/>
      <c r="AA28" s="307"/>
      <c r="AB28" s="306"/>
      <c r="AC28" s="308"/>
      <c r="AF28" s="1533"/>
      <c r="AG28" s="1534"/>
      <c r="AH28" s="1533"/>
      <c r="AI28" s="1535"/>
      <c r="AJ28" s="1533"/>
      <c r="AK28" s="1535"/>
      <c r="AL28" s="1533"/>
      <c r="AM28" s="1533"/>
    </row>
    <row r="29" spans="1:39" ht="19.5" customHeight="1" x14ac:dyDescent="0.15">
      <c r="A29" s="309"/>
      <c r="B29" s="471" t="s">
        <v>545</v>
      </c>
      <c r="C29" s="469"/>
      <c r="D29" s="303" t="s">
        <v>546</v>
      </c>
      <c r="E29" s="792" t="s">
        <v>461</v>
      </c>
      <c r="F29" s="782"/>
      <c r="G29" s="401"/>
      <c r="H29" s="400"/>
      <c r="I29" s="402"/>
      <c r="J29" s="400"/>
      <c r="K29" s="402"/>
      <c r="L29" s="400"/>
      <c r="M29" s="402"/>
      <c r="N29" s="711"/>
      <c r="O29" s="307"/>
      <c r="P29" s="306"/>
      <c r="Q29" s="308"/>
      <c r="R29" s="306"/>
      <c r="S29" s="307"/>
      <c r="T29" s="306"/>
      <c r="U29" s="308"/>
      <c r="V29" s="306"/>
      <c r="W29" s="307"/>
      <c r="X29" s="306"/>
      <c r="Y29" s="308"/>
      <c r="Z29" s="306"/>
      <c r="AA29" s="307"/>
      <c r="AB29" s="306"/>
      <c r="AC29" s="308"/>
      <c r="AF29" s="1533"/>
      <c r="AG29" s="1534"/>
      <c r="AH29" s="1533"/>
      <c r="AI29" s="1535"/>
      <c r="AJ29" s="1533"/>
      <c r="AK29" s="1535"/>
      <c r="AL29" s="1533"/>
      <c r="AM29" s="1533"/>
    </row>
    <row r="30" spans="1:39" ht="27" customHeight="1" x14ac:dyDescent="0.15">
      <c r="A30" s="310" t="s">
        <v>148</v>
      </c>
      <c r="B30" s="773" t="s">
        <v>547</v>
      </c>
      <c r="C30" s="472"/>
      <c r="D30" s="311" t="s">
        <v>548</v>
      </c>
      <c r="E30" s="790" t="s">
        <v>466</v>
      </c>
      <c r="F30" s="776"/>
      <c r="G30" s="389"/>
      <c r="H30" s="387"/>
      <c r="I30" s="389"/>
      <c r="J30" s="387"/>
      <c r="K30" s="389"/>
      <c r="L30" s="387"/>
      <c r="M30" s="389"/>
      <c r="N30" s="712"/>
      <c r="O30" s="301"/>
      <c r="P30" s="300"/>
      <c r="Q30" s="302"/>
      <c r="R30" s="300"/>
      <c r="S30" s="301"/>
      <c r="T30" s="300"/>
      <c r="U30" s="302"/>
      <c r="V30" s="300"/>
      <c r="W30" s="301"/>
      <c r="X30" s="300"/>
      <c r="Y30" s="302"/>
      <c r="Z30" s="300"/>
      <c r="AA30" s="301"/>
      <c r="AB30" s="300"/>
      <c r="AC30" s="302"/>
      <c r="AF30" s="1532" t="str">
        <f>IF(F31+F32&gt;F30,"ERROR",IF(F30='JQ2 Trade'!D29,"OK","JQ2 Discrepancy"))</f>
        <v>OK</v>
      </c>
      <c r="AG30" s="1532" t="str">
        <f>IF(G31+G32&gt;G30,"ERROR",IF(G30='JQ2 Trade'!E29,"OK","JQ2 Discrepancy"))</f>
        <v>OK</v>
      </c>
      <c r="AH30" s="1532" t="str">
        <f>IF(H31+H32&gt;H30,"ERROR",IF(H30='JQ2 Trade'!F29,"OK","JQ2 Discrepancy"))</f>
        <v>OK</v>
      </c>
      <c r="AI30" s="1532" t="str">
        <f>IF(I31+I32&gt;I30,"ERROR",IF(I30='JQ2 Trade'!G29,"OK","JQ2 Discrepancy"))</f>
        <v>OK</v>
      </c>
      <c r="AJ30" s="1532" t="str">
        <f>IF(J31+J32&gt;J30,"ERROR",IF(J30='JQ2 Trade'!H29,"OK","JQ2 Discrepancy"))</f>
        <v>OK</v>
      </c>
      <c r="AK30" s="1532" t="str">
        <f>IF(K31+K32&gt;K30,"ERROR",IF(K30='JQ2 Trade'!I29,"OK","JQ2 Discrepancy"))</f>
        <v>OK</v>
      </c>
      <c r="AL30" s="1532" t="str">
        <f>IF(L31+L32&gt;L30,"ERROR",IF(L30='JQ2 Trade'!J29,"OK","JQ2 Discrepancy"))</f>
        <v>OK</v>
      </c>
      <c r="AM30" s="1532" t="str">
        <f>IF(M31+M32&gt;M30,"ERROR",IF(M30='JQ2 Trade'!K29,"OK","JQ2 Discrepancy"))</f>
        <v>OK</v>
      </c>
    </row>
    <row r="31" spans="1:39" ht="29" customHeight="1" x14ac:dyDescent="0.15">
      <c r="A31" s="290"/>
      <c r="B31" s="466" t="s">
        <v>549</v>
      </c>
      <c r="C31" s="1587"/>
      <c r="D31" s="295" t="s">
        <v>550</v>
      </c>
      <c r="E31" s="791" t="s">
        <v>466</v>
      </c>
      <c r="F31" s="781"/>
      <c r="G31" s="398"/>
      <c r="H31" s="397"/>
      <c r="I31" s="398"/>
      <c r="J31" s="397"/>
      <c r="K31" s="398"/>
      <c r="L31" s="397"/>
      <c r="M31" s="398"/>
      <c r="N31" s="708"/>
      <c r="O31" s="293"/>
      <c r="P31" s="292"/>
      <c r="Q31" s="294"/>
      <c r="R31" s="292"/>
      <c r="S31" s="293"/>
      <c r="T31" s="292"/>
      <c r="U31" s="294"/>
      <c r="V31" s="292"/>
      <c r="W31" s="293"/>
      <c r="X31" s="292"/>
      <c r="Y31" s="294"/>
      <c r="Z31" s="292"/>
      <c r="AA31" s="293"/>
      <c r="AB31" s="292"/>
      <c r="AC31" s="294"/>
      <c r="AF31" s="1533"/>
      <c r="AG31" s="1535"/>
      <c r="AH31" s="1533"/>
      <c r="AI31" s="1535"/>
      <c r="AJ31" s="1533"/>
      <c r="AK31" s="1535"/>
      <c r="AL31" s="1533"/>
      <c r="AM31" s="1533"/>
    </row>
    <row r="32" spans="1:39" ht="29" customHeight="1" x14ac:dyDescent="0.15">
      <c r="A32" s="290"/>
      <c r="B32" s="466" t="s">
        <v>551</v>
      </c>
      <c r="C32" s="1588"/>
      <c r="D32" s="295" t="s">
        <v>552</v>
      </c>
      <c r="E32" s="792" t="s">
        <v>466</v>
      </c>
      <c r="F32" s="777"/>
      <c r="G32" s="392"/>
      <c r="H32" s="390"/>
      <c r="I32" s="392"/>
      <c r="J32" s="390"/>
      <c r="K32" s="392"/>
      <c r="L32" s="390"/>
      <c r="M32" s="392"/>
      <c r="N32" s="708"/>
      <c r="O32" s="293"/>
      <c r="P32" s="292"/>
      <c r="Q32" s="294"/>
      <c r="R32" s="292"/>
      <c r="S32" s="293"/>
      <c r="T32" s="292"/>
      <c r="U32" s="294"/>
      <c r="V32" s="292"/>
      <c r="W32" s="293"/>
      <c r="X32" s="292"/>
      <c r="Y32" s="294"/>
      <c r="Z32" s="292"/>
      <c r="AA32" s="293"/>
      <c r="AB32" s="292"/>
      <c r="AC32" s="294"/>
      <c r="AF32" s="1532"/>
      <c r="AG32" s="1537"/>
      <c r="AH32" s="1532"/>
      <c r="AI32" s="1537"/>
      <c r="AJ32" s="1532"/>
      <c r="AK32" s="1537"/>
      <c r="AL32" s="1532"/>
      <c r="AM32" s="1532"/>
    </row>
    <row r="33" spans="1:39" ht="27" customHeight="1" x14ac:dyDescent="0.15">
      <c r="A33" s="285" t="s">
        <v>164</v>
      </c>
      <c r="B33" s="472" t="s">
        <v>553</v>
      </c>
      <c r="C33" s="1589"/>
      <c r="D33" s="286" t="s">
        <v>554</v>
      </c>
      <c r="E33" s="790" t="s">
        <v>466</v>
      </c>
      <c r="F33" s="776"/>
      <c r="G33" s="389"/>
      <c r="H33" s="387"/>
      <c r="I33" s="389"/>
      <c r="J33" s="387"/>
      <c r="K33" s="389"/>
      <c r="L33" s="387"/>
      <c r="M33" s="389"/>
      <c r="N33" s="712"/>
      <c r="O33" s="301"/>
      <c r="P33" s="300"/>
      <c r="Q33" s="302"/>
      <c r="R33" s="300"/>
      <c r="S33" s="301"/>
      <c r="T33" s="300"/>
      <c r="U33" s="302"/>
      <c r="V33" s="300"/>
      <c r="W33" s="301"/>
      <c r="X33" s="300"/>
      <c r="Y33" s="302"/>
      <c r="Z33" s="300"/>
      <c r="AA33" s="301"/>
      <c r="AB33" s="300"/>
      <c r="AC33" s="302"/>
      <c r="AF33" s="1532" t="str">
        <f>IF(F34+F35+F36+F37+F38+F39+F40&gt;F33,"ERROR",IF(F33='JQ2 Trade'!D30,"OK","JQ2 Discrepancy"))</f>
        <v>OK</v>
      </c>
      <c r="AG33" s="1532" t="str">
        <f>IF(G34+G35+G36+G37+G38+G39+G40&gt;G33,"ERROR",IF(G33='JQ2 Trade'!E30,"OK","JQ2 Discrepancy"))</f>
        <v>OK</v>
      </c>
      <c r="AH33" s="1532" t="str">
        <f>IF(H34+H35+H36+H37+H38+H39+H40&gt;H33,"ERROR",IF(H33='JQ2 Trade'!F30,"OK","JQ2 Discrepancy"))</f>
        <v>OK</v>
      </c>
      <c r="AI33" s="1532" t="str">
        <f>IF(I34+I35+I36+I37+I38+I39+I40&gt;I33,"ERROR",IF(I33='JQ2 Trade'!G30,"OK","JQ2 Discrepancy"))</f>
        <v>OK</v>
      </c>
      <c r="AJ33" s="1532" t="str">
        <f>IF(J34+J35+J36+J37+J38+J39+J40&gt;J33,"ERROR",IF(J33='JQ2 Trade'!H30,"OK","JQ2 Discrepancy"))</f>
        <v>OK</v>
      </c>
      <c r="AK33" s="1532" t="str">
        <f>IF(K34+K35+K36+K37+K38+K39+K40&gt;K33,"ERROR",IF(K33='JQ2 Trade'!I30,"OK","JQ2 Discrepancy"))</f>
        <v>OK</v>
      </c>
      <c r="AL33" s="1532" t="str">
        <f>IF(L34+L35+L36+L37+L38+L39+L40&gt;L33,"ERROR",IF(L33='JQ2 Trade'!J30,"OK","JQ2 Discrepancy"))</f>
        <v>OK</v>
      </c>
      <c r="AM33" s="1532" t="str">
        <f>IF(M34+M35+M36+M37+M38+M39+M40&gt;M33,"ERROR",IF(M33='JQ2 Trade'!K30,"OK","JQ2 Discrepancy"))</f>
        <v>OK</v>
      </c>
    </row>
    <row r="34" spans="1:39" ht="19.5" customHeight="1" x14ac:dyDescent="0.15">
      <c r="A34" s="290"/>
      <c r="B34" s="470" t="s">
        <v>555</v>
      </c>
      <c r="C34" s="1587"/>
      <c r="D34" s="295" t="s">
        <v>556</v>
      </c>
      <c r="E34" s="791" t="s">
        <v>466</v>
      </c>
      <c r="F34" s="777"/>
      <c r="G34" s="392"/>
      <c r="H34" s="390"/>
      <c r="I34" s="392"/>
      <c r="J34" s="390"/>
      <c r="K34" s="392"/>
      <c r="L34" s="390"/>
      <c r="M34" s="392"/>
      <c r="N34" s="708"/>
      <c r="O34" s="293"/>
      <c r="P34" s="292"/>
      <c r="Q34" s="294"/>
      <c r="R34" s="292"/>
      <c r="S34" s="293"/>
      <c r="T34" s="292"/>
      <c r="U34" s="294"/>
      <c r="V34" s="292"/>
      <c r="W34" s="293"/>
      <c r="X34" s="292"/>
      <c r="Y34" s="294"/>
      <c r="Z34" s="292"/>
      <c r="AA34" s="293"/>
      <c r="AB34" s="292"/>
      <c r="AC34" s="294"/>
      <c r="AF34" s="1532"/>
      <c r="AG34" s="1537"/>
      <c r="AH34" s="1532"/>
      <c r="AI34" s="1537"/>
      <c r="AJ34" s="1532"/>
      <c r="AK34" s="1537"/>
      <c r="AL34" s="1532"/>
      <c r="AM34" s="1532"/>
    </row>
    <row r="35" spans="1:39" ht="19.5" customHeight="1" x14ac:dyDescent="0.15">
      <c r="A35" s="290"/>
      <c r="B35" s="470" t="s">
        <v>557</v>
      </c>
      <c r="C35" s="1587"/>
      <c r="D35" s="295" t="s">
        <v>558</v>
      </c>
      <c r="E35" s="791" t="s">
        <v>466</v>
      </c>
      <c r="F35" s="777"/>
      <c r="G35" s="392"/>
      <c r="H35" s="390"/>
      <c r="I35" s="392"/>
      <c r="J35" s="390"/>
      <c r="K35" s="392"/>
      <c r="L35" s="390"/>
      <c r="M35" s="392"/>
      <c r="N35" s="708"/>
      <c r="O35" s="293"/>
      <c r="P35" s="292"/>
      <c r="Q35" s="294"/>
      <c r="R35" s="292"/>
      <c r="S35" s="293"/>
      <c r="T35" s="292"/>
      <c r="U35" s="294"/>
      <c r="V35" s="292"/>
      <c r="W35" s="293"/>
      <c r="X35" s="292"/>
      <c r="Y35" s="294"/>
      <c r="Z35" s="292"/>
      <c r="AA35" s="293"/>
      <c r="AB35" s="292"/>
      <c r="AC35" s="294"/>
      <c r="AF35" s="1532"/>
      <c r="AG35" s="1537"/>
      <c r="AH35" s="1532"/>
      <c r="AI35" s="1537"/>
      <c r="AJ35" s="1532"/>
      <c r="AK35" s="1537"/>
      <c r="AL35" s="1532"/>
      <c r="AM35" s="1532"/>
    </row>
    <row r="36" spans="1:39" ht="19.5" customHeight="1" x14ac:dyDescent="0.15">
      <c r="A36" s="290"/>
      <c r="B36" s="470" t="s">
        <v>559</v>
      </c>
      <c r="C36" s="1587"/>
      <c r="D36" s="295" t="s">
        <v>560</v>
      </c>
      <c r="E36" s="791" t="s">
        <v>466</v>
      </c>
      <c r="F36" s="777"/>
      <c r="G36" s="392"/>
      <c r="H36" s="390"/>
      <c r="I36" s="392"/>
      <c r="J36" s="390"/>
      <c r="K36" s="392"/>
      <c r="L36" s="390"/>
      <c r="M36" s="392"/>
      <c r="N36" s="708"/>
      <c r="O36" s="293"/>
      <c r="P36" s="292"/>
      <c r="Q36" s="294"/>
      <c r="R36" s="292"/>
      <c r="S36" s="293"/>
      <c r="T36" s="292"/>
      <c r="U36" s="294"/>
      <c r="V36" s="292"/>
      <c r="W36" s="293"/>
      <c r="X36" s="292"/>
      <c r="Y36" s="294"/>
      <c r="Z36" s="292"/>
      <c r="AA36" s="293"/>
      <c r="AB36" s="292"/>
      <c r="AC36" s="294"/>
      <c r="AF36" s="1532"/>
      <c r="AG36" s="1537"/>
      <c r="AH36" s="1532"/>
      <c r="AI36" s="1537"/>
      <c r="AJ36" s="1532"/>
      <c r="AK36" s="1537"/>
      <c r="AL36" s="1532"/>
      <c r="AM36" s="1532"/>
    </row>
    <row r="37" spans="1:39" ht="19.5" customHeight="1" x14ac:dyDescent="0.15">
      <c r="A37" s="290"/>
      <c r="B37" s="470" t="s">
        <v>561</v>
      </c>
      <c r="C37" s="1587"/>
      <c r="D37" s="295" t="s">
        <v>562</v>
      </c>
      <c r="E37" s="791" t="s">
        <v>466</v>
      </c>
      <c r="F37" s="777"/>
      <c r="G37" s="392"/>
      <c r="H37" s="390"/>
      <c r="I37" s="392"/>
      <c r="J37" s="390"/>
      <c r="K37" s="392"/>
      <c r="L37" s="390"/>
      <c r="M37" s="392"/>
      <c r="N37" s="708"/>
      <c r="O37" s="293"/>
      <c r="P37" s="292"/>
      <c r="Q37" s="294"/>
      <c r="R37" s="292"/>
      <c r="S37" s="293"/>
      <c r="T37" s="292"/>
      <c r="U37" s="294"/>
      <c r="V37" s="292"/>
      <c r="W37" s="293"/>
      <c r="X37" s="292"/>
      <c r="Y37" s="294"/>
      <c r="Z37" s="292"/>
      <c r="AA37" s="293"/>
      <c r="AB37" s="292"/>
      <c r="AC37" s="294"/>
      <c r="AF37" s="1532"/>
      <c r="AG37" s="1537"/>
      <c r="AH37" s="1532"/>
      <c r="AI37" s="1537"/>
      <c r="AJ37" s="1532"/>
      <c r="AK37" s="1537"/>
      <c r="AL37" s="1532"/>
      <c r="AM37" s="1532"/>
    </row>
    <row r="38" spans="1:39" ht="19.5" customHeight="1" x14ac:dyDescent="0.15">
      <c r="A38" s="290"/>
      <c r="B38" s="470" t="s">
        <v>563</v>
      </c>
      <c r="C38" s="1587"/>
      <c r="D38" s="295" t="s">
        <v>564</v>
      </c>
      <c r="E38" s="791" t="s">
        <v>466</v>
      </c>
      <c r="F38" s="777"/>
      <c r="G38" s="392"/>
      <c r="H38" s="390"/>
      <c r="I38" s="392"/>
      <c r="J38" s="390"/>
      <c r="K38" s="392"/>
      <c r="L38" s="390"/>
      <c r="M38" s="392"/>
      <c r="N38" s="708"/>
      <c r="O38" s="293"/>
      <c r="P38" s="292"/>
      <c r="Q38" s="294"/>
      <c r="R38" s="292"/>
      <c r="S38" s="293"/>
      <c r="T38" s="292"/>
      <c r="U38" s="294"/>
      <c r="V38" s="292"/>
      <c r="W38" s="293"/>
      <c r="X38" s="292"/>
      <c r="Y38" s="294"/>
      <c r="Z38" s="292"/>
      <c r="AA38" s="293"/>
      <c r="AB38" s="292"/>
      <c r="AC38" s="294"/>
      <c r="AF38" s="1532"/>
      <c r="AG38" s="1537"/>
      <c r="AH38" s="1532"/>
      <c r="AI38" s="1537"/>
      <c r="AJ38" s="1532"/>
      <c r="AK38" s="1537"/>
      <c r="AL38" s="1532"/>
      <c r="AM38" s="1532"/>
    </row>
    <row r="39" spans="1:39" ht="19.5" customHeight="1" x14ac:dyDescent="0.15">
      <c r="A39" s="290"/>
      <c r="B39" s="470" t="s">
        <v>565</v>
      </c>
      <c r="C39" s="1587"/>
      <c r="D39" s="312" t="s">
        <v>566</v>
      </c>
      <c r="E39" s="791" t="s">
        <v>466</v>
      </c>
      <c r="F39" s="781"/>
      <c r="G39" s="398"/>
      <c r="H39" s="397"/>
      <c r="I39" s="398"/>
      <c r="J39" s="397"/>
      <c r="K39" s="398"/>
      <c r="L39" s="397"/>
      <c r="M39" s="398"/>
      <c r="N39" s="708"/>
      <c r="O39" s="293"/>
      <c r="P39" s="292"/>
      <c r="Q39" s="294"/>
      <c r="R39" s="292"/>
      <c r="S39" s="293"/>
      <c r="T39" s="292"/>
      <c r="U39" s="294"/>
      <c r="V39" s="292"/>
      <c r="W39" s="293"/>
      <c r="X39" s="292"/>
      <c r="Y39" s="294"/>
      <c r="Z39" s="292"/>
      <c r="AA39" s="293"/>
      <c r="AB39" s="292"/>
      <c r="AC39" s="294"/>
      <c r="AF39" s="1538"/>
      <c r="AG39" s="1539"/>
      <c r="AH39" s="1538"/>
      <c r="AI39" s="1539"/>
      <c r="AJ39" s="1538"/>
      <c r="AK39" s="1539"/>
      <c r="AL39" s="1538"/>
      <c r="AM39" s="1538"/>
    </row>
    <row r="40" spans="1:39" ht="19.5" customHeight="1" thickBot="1" x14ac:dyDescent="0.2">
      <c r="A40" s="313"/>
      <c r="B40" s="473" t="s">
        <v>567</v>
      </c>
      <c r="C40" s="1590"/>
      <c r="D40" s="314" t="s">
        <v>568</v>
      </c>
      <c r="E40" s="796" t="s">
        <v>466</v>
      </c>
      <c r="F40" s="783"/>
      <c r="G40" s="404"/>
      <c r="H40" s="403"/>
      <c r="I40" s="404"/>
      <c r="J40" s="403"/>
      <c r="K40" s="404"/>
      <c r="L40" s="403"/>
      <c r="M40" s="404"/>
      <c r="N40" s="713"/>
      <c r="O40" s="475"/>
      <c r="P40" s="474"/>
      <c r="Q40" s="476"/>
      <c r="R40" s="474"/>
      <c r="S40" s="475"/>
      <c r="T40" s="474"/>
      <c r="U40" s="476"/>
      <c r="V40" s="474"/>
      <c r="W40" s="475"/>
      <c r="X40" s="474"/>
      <c r="Y40" s="476"/>
      <c r="Z40" s="474"/>
      <c r="AA40" s="475"/>
      <c r="AB40" s="474"/>
      <c r="AC40" s="476"/>
      <c r="AF40" s="1533"/>
      <c r="AG40" s="1533"/>
      <c r="AH40" s="1533"/>
      <c r="AI40" s="1533"/>
      <c r="AJ40" s="1533"/>
      <c r="AK40" s="1533"/>
      <c r="AL40" s="1533"/>
      <c r="AM40" s="1533"/>
    </row>
    <row r="41" spans="1:39" ht="18" customHeight="1" x14ac:dyDescent="0.2">
      <c r="A41" s="315" t="s">
        <v>569</v>
      </c>
      <c r="B41" s="315"/>
      <c r="C41" s="315"/>
      <c r="D41" s="316"/>
      <c r="E41" s="316"/>
      <c r="F41" s="317"/>
      <c r="G41" s="317"/>
      <c r="H41" s="706"/>
      <c r="I41" s="706"/>
      <c r="J41" s="706"/>
      <c r="K41" s="113"/>
      <c r="L41" s="113"/>
      <c r="M41" s="113"/>
      <c r="N41" s="477"/>
      <c r="O41" s="477"/>
      <c r="P41" s="1517"/>
      <c r="AA41" s="3"/>
      <c r="AB41" s="3"/>
      <c r="AC41" s="120"/>
    </row>
    <row r="42" spans="1:39" ht="18" customHeight="1" x14ac:dyDescent="0.2">
      <c r="A42" s="318" t="s">
        <v>570</v>
      </c>
      <c r="B42" s="318"/>
      <c r="C42" s="318"/>
      <c r="D42" s="113"/>
      <c r="E42" s="113"/>
      <c r="F42" s="113"/>
      <c r="G42" s="113"/>
      <c r="H42" s="113"/>
      <c r="I42" s="113"/>
      <c r="J42" s="113"/>
      <c r="K42" s="113"/>
      <c r="L42" s="113"/>
      <c r="M42" s="113"/>
      <c r="N42" s="477"/>
      <c r="O42" s="477"/>
      <c r="P42" s="1517"/>
      <c r="AA42" s="3"/>
      <c r="AB42" s="3"/>
      <c r="AC42" s="120"/>
    </row>
    <row r="43" spans="1:39" ht="18" customHeight="1" x14ac:dyDescent="0.2">
      <c r="A43" s="318" t="s">
        <v>571</v>
      </c>
      <c r="B43" s="318"/>
      <c r="C43" s="318"/>
      <c r="D43" s="113"/>
      <c r="E43" s="5"/>
      <c r="F43" s="5"/>
      <c r="G43" s="5"/>
      <c r="H43" s="5"/>
      <c r="I43" s="5"/>
      <c r="J43" s="5"/>
      <c r="K43" s="5"/>
      <c r="L43" s="5"/>
      <c r="M43" s="5"/>
      <c r="N43" s="477"/>
      <c r="O43" s="477"/>
      <c r="P43" s="1517"/>
      <c r="AA43" s="3"/>
      <c r="AB43" s="3"/>
      <c r="AC43" s="120"/>
    </row>
    <row r="44" spans="1:39" ht="18" customHeight="1" x14ac:dyDescent="0.2">
      <c r="A44" s="319" t="s">
        <v>572</v>
      </c>
      <c r="B44" s="318"/>
      <c r="C44" s="318"/>
      <c r="D44" s="113"/>
      <c r="E44" s="5"/>
      <c r="F44" s="5"/>
      <c r="G44" s="5"/>
      <c r="H44" s="5"/>
      <c r="I44" s="5"/>
      <c r="J44" s="5"/>
      <c r="K44" s="5"/>
      <c r="L44" s="5"/>
      <c r="M44" s="5"/>
      <c r="N44" s="477"/>
      <c r="O44" s="477"/>
      <c r="P44" s="1517"/>
      <c r="AA44" s="3"/>
      <c r="AB44" s="3"/>
      <c r="AC44" s="120"/>
    </row>
    <row r="45" spans="1:39" ht="16" x14ac:dyDescent="0.2">
      <c r="A45" s="318"/>
      <c r="B45" s="318"/>
      <c r="C45" s="318"/>
      <c r="D45" s="113"/>
      <c r="E45" s="113"/>
      <c r="F45" s="113"/>
      <c r="G45" s="113"/>
      <c r="H45" s="113"/>
      <c r="I45" s="113"/>
      <c r="J45" s="113"/>
      <c r="K45" s="113"/>
      <c r="L45" s="113"/>
      <c r="M45" s="113"/>
    </row>
    <row r="46" spans="1:39" ht="16" x14ac:dyDescent="0.2">
      <c r="A46" s="702" t="s">
        <v>432</v>
      </c>
      <c r="B46" s="705"/>
      <c r="C46" s="318"/>
      <c r="D46" s="113"/>
      <c r="E46" s="113"/>
      <c r="F46" s="113"/>
      <c r="G46" s="113"/>
      <c r="H46" s="113"/>
      <c r="I46" s="113"/>
      <c r="J46" s="113"/>
      <c r="K46" s="113"/>
      <c r="L46" s="113"/>
      <c r="M46" s="113"/>
    </row>
    <row r="47" spans="1:39" ht="15.5" customHeight="1" x14ac:dyDescent="0.2">
      <c r="A47" s="703" t="s">
        <v>434</v>
      </c>
      <c r="B47" s="318"/>
    </row>
    <row r="48" spans="1:39" ht="15.5" customHeight="1" x14ac:dyDescent="0.2">
      <c r="A48" s="704" t="s">
        <v>436</v>
      </c>
      <c r="B48" s="318"/>
    </row>
    <row r="49" spans="1:2" ht="15.5" customHeight="1" x14ac:dyDescent="0.2">
      <c r="A49" s="704" t="s">
        <v>437</v>
      </c>
      <c r="B49" s="318"/>
    </row>
    <row r="50" spans="1:2" ht="15.5" customHeight="1" x14ac:dyDescent="0.2">
      <c r="A50" s="319"/>
      <c r="B50" s="318"/>
    </row>
    <row r="51" spans="1:2" ht="15.5" customHeight="1" x14ac:dyDescent="0.2">
      <c r="A51" s="318"/>
      <c r="B51" s="318"/>
    </row>
    <row r="52" spans="1:2" ht="16" x14ac:dyDescent="0.15">
      <c r="A52" s="702"/>
    </row>
    <row r="53" spans="1:2" ht="16" x14ac:dyDescent="0.15">
      <c r="A53" s="703"/>
    </row>
    <row r="54" spans="1:2" ht="16" x14ac:dyDescent="0.15">
      <c r="A54" s="319"/>
    </row>
    <row r="55" spans="1:2" ht="16" x14ac:dyDescent="0.2">
      <c r="A55" s="704"/>
    </row>
    <row r="61" spans="1:2" ht="16" x14ac:dyDescent="0.2">
      <c r="A61" s="318"/>
    </row>
  </sheetData>
  <sheetProtection selectLockedCells="1"/>
  <mergeCells count="29">
    <mergeCell ref="I2:J2"/>
    <mergeCell ref="L2:M2"/>
    <mergeCell ref="H3:J3"/>
    <mergeCell ref="H4:M4"/>
    <mergeCell ref="H5:I5"/>
    <mergeCell ref="H6:M6"/>
    <mergeCell ref="I7:J7"/>
    <mergeCell ref="L7:M7"/>
    <mergeCell ref="Z12:AC12"/>
    <mergeCell ref="F12:I12"/>
    <mergeCell ref="J12:M12"/>
    <mergeCell ref="R12:U12"/>
    <mergeCell ref="V12:Y12"/>
    <mergeCell ref="D5:G6"/>
    <mergeCell ref="D8:G8"/>
    <mergeCell ref="D7:G7"/>
    <mergeCell ref="D9:G9"/>
    <mergeCell ref="N12:Q12"/>
    <mergeCell ref="H9:M9"/>
    <mergeCell ref="F13:G13"/>
    <mergeCell ref="H13:I13"/>
    <mergeCell ref="J13:K13"/>
    <mergeCell ref="L13:M13"/>
    <mergeCell ref="AF12:AI12"/>
    <mergeCell ref="AJ12:AM12"/>
    <mergeCell ref="AF13:AG13"/>
    <mergeCell ref="AH13:AI13"/>
    <mergeCell ref="AJ13:AK13"/>
    <mergeCell ref="AL13:AM13"/>
  </mergeCells>
  <phoneticPr fontId="34" type="noConversion"/>
  <conditionalFormatting sqref="F43:M44">
    <cfRule type="cellIs" dxfId="0" priority="1" operator="notEqual">
      <formula>0</formula>
    </cfRule>
  </conditionalFormatting>
  <pageMargins left="0.39370078740157483" right="0.19685039370078741" top="0.98425196850393704" bottom="0.19685039370078741" header="0.11811023622047245" footer="0"/>
  <pageSetup paperSize="9" scale="53" orientation="landscape" r:id="rId1"/>
  <headerFooter alignWithMargins="0"/>
  <colBreaks count="1" manualBreakCount="1">
    <brk id="13"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6ADA0-2366-43F3-907A-FB22173ACFEA}">
  <sheetPr>
    <tabColor rgb="FF800000"/>
    <pageSetUpPr fitToPage="1"/>
  </sheetPr>
  <dimension ref="A1:H64"/>
  <sheetViews>
    <sheetView showGridLines="0" zoomScale="77" zoomScaleNormal="77" workbookViewId="0">
      <selection activeCell="C46" sqref="C46"/>
    </sheetView>
  </sheetViews>
  <sheetFormatPr baseColWidth="10" defaultColWidth="9.5" defaultRowHeight="12" x14ac:dyDescent="0.15"/>
  <cols>
    <col min="1" max="1" width="9.33203125" style="109" customWidth="1"/>
    <col min="2" max="2" width="42" style="93" customWidth="1"/>
    <col min="3" max="3" width="11" style="93" customWidth="1"/>
    <col min="4" max="8" width="15.5" style="93" customWidth="1"/>
    <col min="9" max="16384" width="9.5" style="93"/>
  </cols>
  <sheetData>
    <row r="1" spans="1:8" ht="12.75" customHeight="1" thickBot="1" x14ac:dyDescent="0.2">
      <c r="A1" s="1793"/>
      <c r="B1" s="1794"/>
      <c r="C1" s="1794"/>
      <c r="D1" s="1794"/>
    </row>
    <row r="2" spans="1:8" ht="12.75" customHeight="1" x14ac:dyDescent="0.15">
      <c r="A2" s="952"/>
      <c r="B2" s="953" t="s">
        <v>6</v>
      </c>
      <c r="C2" s="954"/>
      <c r="D2" s="955"/>
      <c r="E2" s="956" t="s">
        <v>509</v>
      </c>
      <c r="F2" s="957"/>
      <c r="G2" s="956" t="s">
        <v>356</v>
      </c>
      <c r="H2" s="958"/>
    </row>
    <row r="3" spans="1:8" ht="12.75" customHeight="1" x14ac:dyDescent="0.15">
      <c r="A3" s="959"/>
      <c r="B3" s="960" t="s">
        <v>6</v>
      </c>
      <c r="C3" s="961"/>
      <c r="D3" s="961"/>
      <c r="E3" s="962" t="s">
        <v>357</v>
      </c>
      <c r="F3" s="963"/>
      <c r="G3" s="964"/>
      <c r="H3" s="965"/>
    </row>
    <row r="4" spans="1:8" ht="12.75" customHeight="1" x14ac:dyDescent="0.15">
      <c r="A4" s="959"/>
      <c r="B4" s="960" t="s">
        <v>6</v>
      </c>
      <c r="C4" s="961"/>
      <c r="D4" s="961"/>
      <c r="E4" s="1795" t="s">
        <v>6</v>
      </c>
      <c r="F4" s="1796"/>
      <c r="G4" s="1796"/>
      <c r="H4" s="1797"/>
    </row>
    <row r="5" spans="1:8" ht="12.75" customHeight="1" x14ac:dyDescent="0.15">
      <c r="A5" s="959"/>
      <c r="B5" s="960"/>
      <c r="C5" s="961"/>
      <c r="D5" s="1798"/>
      <c r="E5" s="962" t="s">
        <v>358</v>
      </c>
      <c r="F5" s="966"/>
      <c r="G5" s="966"/>
      <c r="H5" s="967"/>
    </row>
    <row r="6" spans="1:8" ht="12.75" customHeight="1" x14ac:dyDescent="0.15">
      <c r="A6" s="959"/>
      <c r="B6" s="960"/>
      <c r="C6" s="961"/>
      <c r="D6" s="1798"/>
      <c r="E6" s="1800"/>
      <c r="F6" s="1801"/>
      <c r="G6" s="1801"/>
      <c r="H6" s="1802"/>
    </row>
    <row r="7" spans="1:8" ht="12.75" customHeight="1" x14ac:dyDescent="0.15">
      <c r="A7" s="959"/>
      <c r="B7" s="1803" t="s">
        <v>573</v>
      </c>
      <c r="C7" s="1804"/>
      <c r="D7" s="1799"/>
      <c r="E7" s="1800" t="s">
        <v>6</v>
      </c>
      <c r="F7" s="1796"/>
      <c r="G7" s="1796"/>
      <c r="H7" s="1797"/>
    </row>
    <row r="8" spans="1:8" ht="12.75" customHeight="1" x14ac:dyDescent="0.15">
      <c r="A8" s="959"/>
      <c r="B8" s="1804"/>
      <c r="C8" s="1804"/>
      <c r="D8" s="1799"/>
      <c r="E8" s="968" t="s">
        <v>8</v>
      </c>
      <c r="F8" s="969"/>
      <c r="G8" s="968" t="s">
        <v>9</v>
      </c>
      <c r="H8" s="965"/>
    </row>
    <row r="9" spans="1:8" ht="15.5" customHeight="1" x14ac:dyDescent="0.2">
      <c r="A9" s="959"/>
      <c r="B9" s="1806" t="s">
        <v>574</v>
      </c>
      <c r="C9" s="1806"/>
      <c r="D9" s="970"/>
      <c r="E9" s="968" t="s">
        <v>10</v>
      </c>
      <c r="F9" s="964"/>
      <c r="G9" s="964"/>
      <c r="H9" s="965"/>
    </row>
    <row r="10" spans="1:8" ht="17.75" customHeight="1" x14ac:dyDescent="0.2">
      <c r="A10" s="959"/>
      <c r="B10" s="971" t="s">
        <v>575</v>
      </c>
      <c r="C10" s="1165">
        <v>2024</v>
      </c>
      <c r="D10" s="972"/>
      <c r="E10" s="1807" t="s">
        <v>6</v>
      </c>
      <c r="F10" s="1808"/>
      <c r="G10" s="1808"/>
      <c r="H10" s="1809"/>
    </row>
    <row r="11" spans="1:8" ht="15" customHeight="1" x14ac:dyDescent="0.2">
      <c r="A11" s="959"/>
      <c r="B11" s="973"/>
      <c r="C11" s="973"/>
      <c r="D11" s="972"/>
      <c r="E11" s="974"/>
      <c r="F11" s="975"/>
      <c r="G11" s="975"/>
      <c r="H11" s="976"/>
    </row>
    <row r="12" spans="1:8" ht="18" customHeight="1" x14ac:dyDescent="0.15">
      <c r="A12" s="959"/>
      <c r="B12" s="1728" t="s">
        <v>576</v>
      </c>
      <c r="C12" s="1728"/>
      <c r="D12" s="1728"/>
      <c r="E12" s="977" t="s">
        <v>577</v>
      </c>
      <c r="F12" s="94" t="s">
        <v>6</v>
      </c>
      <c r="G12" s="978"/>
      <c r="H12" s="95"/>
    </row>
    <row r="13" spans="1:8" ht="16" x14ac:dyDescent="0.2">
      <c r="A13" s="979" t="s">
        <v>6</v>
      </c>
      <c r="B13" s="980"/>
      <c r="C13" s="981"/>
      <c r="D13" s="981"/>
      <c r="E13" s="982"/>
      <c r="F13" s="961"/>
      <c r="G13" s="961"/>
      <c r="H13" s="983"/>
    </row>
    <row r="14" spans="1:8" ht="16" x14ac:dyDescent="0.2">
      <c r="A14" s="984" t="s">
        <v>22</v>
      </c>
      <c r="B14" s="985"/>
      <c r="C14" s="986" t="s">
        <v>448</v>
      </c>
      <c r="D14" s="986" t="s">
        <v>578</v>
      </c>
      <c r="E14" s="1810" t="s">
        <v>579</v>
      </c>
      <c r="F14" s="1811"/>
      <c r="G14" s="1810" t="s">
        <v>580</v>
      </c>
      <c r="H14" s="1812"/>
    </row>
    <row r="15" spans="1:8" ht="12.75" customHeight="1" x14ac:dyDescent="0.15">
      <c r="A15" s="984" t="s">
        <v>370</v>
      </c>
      <c r="B15" s="987" t="s">
        <v>22</v>
      </c>
      <c r="C15" s="988" t="s">
        <v>457</v>
      </c>
      <c r="D15" s="989" t="s">
        <v>371</v>
      </c>
      <c r="E15" s="990" t="s">
        <v>371</v>
      </c>
      <c r="F15" s="990" t="s">
        <v>460</v>
      </c>
      <c r="G15" s="990" t="s">
        <v>371</v>
      </c>
      <c r="H15" s="991" t="s">
        <v>460</v>
      </c>
    </row>
    <row r="16" spans="1:8" ht="12.75" customHeight="1" x14ac:dyDescent="0.2">
      <c r="A16" s="992"/>
      <c r="B16" s="993"/>
      <c r="C16" s="994"/>
      <c r="D16" s="989"/>
      <c r="E16" s="990"/>
      <c r="F16" s="995" t="s">
        <v>6</v>
      </c>
      <c r="G16" s="990"/>
      <c r="H16" s="996" t="s">
        <v>581</v>
      </c>
    </row>
    <row r="17" spans="1:8" s="100" customFormat="1" ht="12.75" customHeight="1" x14ac:dyDescent="0.15">
      <c r="A17" s="997">
        <v>1.2</v>
      </c>
      <c r="B17" s="998" t="s">
        <v>55</v>
      </c>
      <c r="C17" s="999" t="s">
        <v>377</v>
      </c>
      <c r="D17" s="96" t="s">
        <v>6</v>
      </c>
      <c r="E17" s="97"/>
      <c r="F17" s="98"/>
      <c r="G17" s="97"/>
      <c r="H17" s="99"/>
    </row>
    <row r="18" spans="1:8" s="100" customFormat="1" ht="12.75" customHeight="1" x14ac:dyDescent="0.15">
      <c r="A18" s="997" t="s">
        <v>56</v>
      </c>
      <c r="B18" s="1000" t="s">
        <v>44</v>
      </c>
      <c r="C18" s="999" t="s">
        <v>377</v>
      </c>
      <c r="D18" s="101"/>
      <c r="E18" s="102"/>
      <c r="F18" s="103"/>
      <c r="G18" s="102"/>
      <c r="H18" s="104"/>
    </row>
    <row r="19" spans="1:8" s="100" customFormat="1" ht="12.75" customHeight="1" x14ac:dyDescent="0.15">
      <c r="A19" s="997" t="s">
        <v>65</v>
      </c>
      <c r="B19" s="1000" t="s">
        <v>51</v>
      </c>
      <c r="C19" s="999" t="s">
        <v>377</v>
      </c>
      <c r="D19" s="101"/>
      <c r="E19" s="102"/>
      <c r="F19" s="103"/>
      <c r="G19" s="102"/>
      <c r="H19" s="104"/>
    </row>
    <row r="20" spans="1:8" s="100" customFormat="1" ht="12.75" customHeight="1" x14ac:dyDescent="0.15">
      <c r="A20" s="997" t="s">
        <v>66</v>
      </c>
      <c r="B20" s="1001" t="s">
        <v>582</v>
      </c>
      <c r="C20" s="999" t="s">
        <v>377</v>
      </c>
      <c r="D20" s="101"/>
      <c r="E20" s="102"/>
      <c r="F20" s="103"/>
      <c r="G20" s="102"/>
      <c r="H20" s="104"/>
    </row>
    <row r="21" spans="1:8" s="100" customFormat="1" ht="12.75" customHeight="1" x14ac:dyDescent="0.15">
      <c r="A21" s="1002">
        <v>6</v>
      </c>
      <c r="B21" s="1003" t="s">
        <v>410</v>
      </c>
      <c r="C21" s="999" t="s">
        <v>403</v>
      </c>
      <c r="D21" s="101"/>
      <c r="E21" s="102"/>
      <c r="F21" s="103"/>
      <c r="G21" s="102"/>
      <c r="H21" s="104"/>
    </row>
    <row r="22" spans="1:8" s="100" customFormat="1" ht="12.75" customHeight="1" x14ac:dyDescent="0.15">
      <c r="A22" s="997" t="s">
        <v>148</v>
      </c>
      <c r="B22" s="1000" t="s">
        <v>44</v>
      </c>
      <c r="C22" s="999" t="s">
        <v>403</v>
      </c>
      <c r="D22" s="101"/>
      <c r="E22" s="102"/>
      <c r="F22" s="103"/>
      <c r="G22" s="102"/>
      <c r="H22" s="104"/>
    </row>
    <row r="23" spans="1:8" s="100" customFormat="1" ht="12.75" customHeight="1" x14ac:dyDescent="0.15">
      <c r="A23" s="997" t="s">
        <v>164</v>
      </c>
      <c r="B23" s="1004" t="s">
        <v>51</v>
      </c>
      <c r="C23" s="999" t="s">
        <v>403</v>
      </c>
      <c r="D23" s="101"/>
      <c r="E23" s="102"/>
      <c r="F23" s="103"/>
      <c r="G23" s="102"/>
      <c r="H23" s="104"/>
    </row>
    <row r="24" spans="1:8" s="100" customFormat="1" ht="12.75" customHeight="1" x14ac:dyDescent="0.15">
      <c r="A24" s="1005" t="s">
        <v>188</v>
      </c>
      <c r="B24" s="1001" t="s">
        <v>582</v>
      </c>
      <c r="C24" s="999" t="s">
        <v>403</v>
      </c>
      <c r="D24" s="101"/>
      <c r="E24" s="102"/>
      <c r="F24" s="103"/>
      <c r="G24" s="102"/>
      <c r="H24" s="104"/>
    </row>
    <row r="25" spans="1:8" s="100" customFormat="1" ht="12.75" customHeight="1" x14ac:dyDescent="0.15">
      <c r="A25" s="997" t="s">
        <v>190</v>
      </c>
      <c r="B25" s="1006" t="s">
        <v>191</v>
      </c>
      <c r="C25" s="999" t="s">
        <v>403</v>
      </c>
      <c r="D25" s="101"/>
      <c r="E25" s="102"/>
      <c r="F25" s="103"/>
      <c r="G25" s="102"/>
      <c r="H25" s="104"/>
    </row>
    <row r="26" spans="1:8" s="100" customFormat="1" ht="12.75" customHeight="1" x14ac:dyDescent="0.15">
      <c r="A26" s="997" t="s">
        <v>193</v>
      </c>
      <c r="B26" s="1004" t="s">
        <v>44</v>
      </c>
      <c r="C26" s="999" t="s">
        <v>403</v>
      </c>
      <c r="D26" s="101"/>
      <c r="E26" s="102"/>
      <c r="F26" s="103"/>
      <c r="G26" s="102"/>
      <c r="H26" s="104"/>
    </row>
    <row r="27" spans="1:8" s="100" customFormat="1" ht="12.75" customHeight="1" x14ac:dyDescent="0.15">
      <c r="A27" s="997" t="s">
        <v>202</v>
      </c>
      <c r="B27" s="1004" t="s">
        <v>51</v>
      </c>
      <c r="C27" s="999" t="s">
        <v>403</v>
      </c>
      <c r="D27" s="101"/>
      <c r="E27" s="102"/>
      <c r="F27" s="103"/>
      <c r="G27" s="102"/>
      <c r="H27" s="104"/>
    </row>
    <row r="28" spans="1:8" s="100" customFormat="1" ht="12.75" customHeight="1" x14ac:dyDescent="0.15">
      <c r="A28" s="1005" t="s">
        <v>206</v>
      </c>
      <c r="B28" s="1001" t="s">
        <v>582</v>
      </c>
      <c r="C28" s="999" t="s">
        <v>403</v>
      </c>
      <c r="D28" s="101"/>
      <c r="E28" s="102"/>
      <c r="F28" s="103"/>
      <c r="G28" s="102"/>
      <c r="H28" s="104"/>
    </row>
    <row r="29" spans="1:8" s="100" customFormat="1" ht="12.75" customHeight="1" x14ac:dyDescent="0.15">
      <c r="A29" s="997" t="s">
        <v>209</v>
      </c>
      <c r="B29" s="1006" t="s">
        <v>210</v>
      </c>
      <c r="C29" s="999" t="s">
        <v>403</v>
      </c>
      <c r="D29" s="101"/>
      <c r="E29" s="102"/>
      <c r="F29" s="103"/>
      <c r="G29" s="102"/>
      <c r="H29" s="104"/>
    </row>
    <row r="30" spans="1:8" s="100" customFormat="1" ht="12.75" customHeight="1" x14ac:dyDescent="0.15">
      <c r="A30" s="997" t="s">
        <v>411</v>
      </c>
      <c r="B30" s="1004" t="s">
        <v>44</v>
      </c>
      <c r="C30" s="999" t="s">
        <v>403</v>
      </c>
      <c r="D30" s="101"/>
      <c r="E30" s="102"/>
      <c r="F30" s="103"/>
      <c r="G30" s="102"/>
      <c r="H30" s="104"/>
    </row>
    <row r="31" spans="1:8" s="100" customFormat="1" ht="12.75" customHeight="1" x14ac:dyDescent="0.15">
      <c r="A31" s="997" t="s">
        <v>215</v>
      </c>
      <c r="B31" s="1004" t="s">
        <v>51</v>
      </c>
      <c r="C31" s="999" t="s">
        <v>403</v>
      </c>
      <c r="D31" s="101"/>
      <c r="E31" s="102"/>
      <c r="F31" s="103"/>
      <c r="G31" s="102"/>
      <c r="H31" s="104"/>
    </row>
    <row r="32" spans="1:8" s="100" customFormat="1" ht="12.75" customHeight="1" thickBot="1" x14ac:dyDescent="0.2">
      <c r="A32" s="1007" t="s">
        <v>218</v>
      </c>
      <c r="B32" s="1001" t="s">
        <v>582</v>
      </c>
      <c r="C32" s="1008" t="s">
        <v>403</v>
      </c>
      <c r="D32" s="105"/>
      <c r="E32" s="106"/>
      <c r="F32" s="107"/>
      <c r="G32" s="106"/>
      <c r="H32" s="108"/>
    </row>
    <row r="33" spans="1:8" ht="32.25" customHeight="1" x14ac:dyDescent="0.15">
      <c r="A33" s="1805" t="s">
        <v>476</v>
      </c>
      <c r="B33" s="1805"/>
      <c r="C33" s="1805"/>
      <c r="D33" s="1805"/>
      <c r="E33" s="1805"/>
      <c r="F33" s="1805"/>
      <c r="G33" s="1805"/>
      <c r="H33" s="1805"/>
    </row>
    <row r="34" spans="1:8" ht="12.75" customHeight="1" x14ac:dyDescent="0.15">
      <c r="A34" s="961" t="s">
        <v>6</v>
      </c>
      <c r="C34" s="961"/>
    </row>
    <row r="35" spans="1:8" ht="12.75" customHeight="1" x14ac:dyDescent="0.15">
      <c r="A35" s="93"/>
      <c r="B35" s="42" t="s">
        <v>433</v>
      </c>
    </row>
    <row r="36" spans="1:8" ht="12.75" customHeight="1" x14ac:dyDescent="0.15">
      <c r="A36" s="93"/>
      <c r="B36" s="42" t="s">
        <v>431</v>
      </c>
    </row>
    <row r="37" spans="1:8" ht="12.75" customHeight="1" x14ac:dyDescent="0.15">
      <c r="A37" s="93"/>
    </row>
    <row r="38" spans="1:8" ht="12.75" customHeight="1" x14ac:dyDescent="0.15">
      <c r="A38" s="93"/>
    </row>
    <row r="39" spans="1:8" ht="12.75" customHeight="1" x14ac:dyDescent="0.15">
      <c r="A39" s="93"/>
    </row>
    <row r="40" spans="1:8" ht="12.75" customHeight="1" x14ac:dyDescent="0.15">
      <c r="A40" s="93"/>
    </row>
    <row r="41" spans="1:8" ht="12.75" customHeight="1" x14ac:dyDescent="0.15"/>
    <row r="42" spans="1:8" ht="12.75" customHeight="1" x14ac:dyDescent="0.15"/>
    <row r="43" spans="1:8" ht="12.75" customHeight="1" x14ac:dyDescent="0.15"/>
    <row r="44" spans="1:8" ht="12.75" customHeight="1" x14ac:dyDescent="0.15"/>
    <row r="45" spans="1:8" ht="12.75" customHeight="1" x14ac:dyDescent="0.15"/>
    <row r="46" spans="1:8" ht="12.75" customHeight="1" x14ac:dyDescent="0.15"/>
    <row r="47" spans="1:8" ht="12.75" customHeight="1" x14ac:dyDescent="0.15"/>
    <row r="48" spans="1:8" ht="12.75" customHeight="1" x14ac:dyDescent="0.15"/>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row r="56" ht="12.75" customHeight="1" x14ac:dyDescent="0.15"/>
    <row r="57" ht="12.75" customHeight="1" x14ac:dyDescent="0.15"/>
    <row r="58" ht="12.75" customHeight="1" x14ac:dyDescent="0.15"/>
    <row r="59" ht="12.75" customHeight="1" x14ac:dyDescent="0.15"/>
    <row r="60" ht="12.75" customHeight="1" x14ac:dyDescent="0.15"/>
    <row r="61" ht="12.75" customHeight="1" x14ac:dyDescent="0.15"/>
    <row r="62" ht="12.75" customHeight="1" x14ac:dyDescent="0.15"/>
    <row r="63" ht="12.75" customHeight="1" x14ac:dyDescent="0.15"/>
    <row r="64" ht="12.75" customHeight="1" x14ac:dyDescent="0.15"/>
  </sheetData>
  <mergeCells count="12">
    <mergeCell ref="A33:H33"/>
    <mergeCell ref="B9:C9"/>
    <mergeCell ref="E10:H10"/>
    <mergeCell ref="B12:D12"/>
    <mergeCell ref="E14:F14"/>
    <mergeCell ref="G14:H14"/>
    <mergeCell ref="A1:D1"/>
    <mergeCell ref="E4:H4"/>
    <mergeCell ref="D5:D8"/>
    <mergeCell ref="E6:H6"/>
    <mergeCell ref="B7:C8"/>
    <mergeCell ref="E7:H7"/>
  </mergeCells>
  <pageMargins left="0.74803149606299213" right="0.74803149606299213" top="0.98425196850393704" bottom="0.98425196850393704" header="0.51181102362204722" footer="0.51181102362204722"/>
  <pageSetup paperSize="9" scale="86"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097E5-A6D4-4AC3-B809-0D7FEBFF3B34}">
  <sheetPr>
    <tabColor rgb="FF800000"/>
    <pageSetUpPr fitToPage="1"/>
  </sheetPr>
  <dimension ref="A1:L85"/>
  <sheetViews>
    <sheetView showGridLines="0" topLeftCell="A6" zoomScale="64" zoomScaleNormal="64" workbookViewId="0">
      <selection activeCell="I9" sqref="I9"/>
    </sheetView>
  </sheetViews>
  <sheetFormatPr baseColWidth="10" defaultColWidth="9.5" defaultRowHeight="12" x14ac:dyDescent="0.15"/>
  <cols>
    <col min="1" max="1" width="9.6640625" style="1009" customWidth="1"/>
    <col min="2" max="2" width="33" style="1010" customWidth="1"/>
    <col min="3" max="3" width="13.5" style="1011" bestFit="1" customWidth="1"/>
    <col min="4" max="4" width="27.6640625" style="1011" customWidth="1"/>
    <col min="5" max="12" width="15.33203125" style="1011" customWidth="1"/>
    <col min="13" max="16384" width="9.5" style="1011"/>
  </cols>
  <sheetData>
    <row r="1" spans="1:12" ht="15.5" customHeight="1" thickBot="1" x14ac:dyDescent="0.2">
      <c r="A1" s="1009" t="s">
        <v>6</v>
      </c>
    </row>
    <row r="2" spans="1:12" ht="15.5" customHeight="1" x14ac:dyDescent="0.15">
      <c r="A2" s="1012"/>
      <c r="B2" s="1013" t="s">
        <v>6</v>
      </c>
      <c r="C2" s="1014"/>
      <c r="D2" s="1014"/>
      <c r="E2" s="1014"/>
      <c r="F2" s="1014"/>
      <c r="G2" s="956" t="s">
        <v>509</v>
      </c>
      <c r="H2" s="957"/>
      <c r="I2" s="956" t="s">
        <v>356</v>
      </c>
      <c r="J2" s="958"/>
      <c r="K2" s="1015"/>
      <c r="L2" s="1016"/>
    </row>
    <row r="3" spans="1:12" ht="15.5" customHeight="1" x14ac:dyDescent="0.15">
      <c r="A3" s="1017"/>
      <c r="B3" s="1018" t="s">
        <v>6</v>
      </c>
      <c r="C3" s="1816" t="s">
        <v>583</v>
      </c>
      <c r="D3" s="1816"/>
      <c r="E3" s="1817"/>
      <c r="F3" s="1817"/>
      <c r="G3" s="962" t="s">
        <v>357</v>
      </c>
      <c r="H3" s="963"/>
      <c r="I3" s="964"/>
      <c r="J3" s="965"/>
      <c r="K3" s="1019"/>
      <c r="L3" s="1020"/>
    </row>
    <row r="4" spans="1:12" ht="15.5" customHeight="1" x14ac:dyDescent="0.15">
      <c r="A4" s="1017"/>
      <c r="B4" s="1018" t="s">
        <v>6</v>
      </c>
      <c r="C4" s="1817"/>
      <c r="D4" s="1817"/>
      <c r="E4" s="1817"/>
      <c r="F4" s="1817"/>
      <c r="G4" s="1795" t="s">
        <v>6</v>
      </c>
      <c r="H4" s="1796"/>
      <c r="I4" s="1796"/>
      <c r="J4" s="1797"/>
      <c r="K4" s="1019"/>
      <c r="L4" s="1020"/>
    </row>
    <row r="5" spans="1:12" ht="15.5" customHeight="1" x14ac:dyDescent="0.15">
      <c r="A5" s="1017"/>
      <c r="B5" s="1018"/>
      <c r="C5" s="1817"/>
      <c r="D5" s="1817"/>
      <c r="E5" s="1817"/>
      <c r="F5" s="1817"/>
      <c r="G5" s="962" t="s">
        <v>358</v>
      </c>
      <c r="H5" s="966"/>
      <c r="I5" s="966"/>
      <c r="J5" s="967"/>
      <c r="K5" s="1019"/>
      <c r="L5" s="1020"/>
    </row>
    <row r="6" spans="1:12" ht="15.5" customHeight="1" x14ac:dyDescent="0.2">
      <c r="A6" s="1017"/>
      <c r="B6" s="1018"/>
      <c r="C6" s="110"/>
      <c r="D6" s="110"/>
      <c r="E6" s="1021"/>
      <c r="F6" s="1022"/>
      <c r="G6" s="1800"/>
      <c r="H6" s="1801"/>
      <c r="I6" s="1801"/>
      <c r="J6" s="1802"/>
      <c r="K6" s="1019"/>
      <c r="L6" s="1020"/>
    </row>
    <row r="7" spans="1:12" ht="15.5" customHeight="1" x14ac:dyDescent="0.2">
      <c r="A7" s="1017"/>
      <c r="B7" s="1023" t="s">
        <v>6</v>
      </c>
      <c r="C7" s="1806" t="s">
        <v>574</v>
      </c>
      <c r="D7" s="1806"/>
      <c r="E7" s="1818"/>
      <c r="F7" s="1818"/>
      <c r="G7" s="1800" t="s">
        <v>6</v>
      </c>
      <c r="H7" s="1796"/>
      <c r="I7" s="1796"/>
      <c r="J7" s="1797"/>
      <c r="K7" s="1019"/>
      <c r="L7" s="1020"/>
    </row>
    <row r="8" spans="1:12" ht="15.5" customHeight="1" x14ac:dyDescent="0.2">
      <c r="A8" s="1017"/>
      <c r="B8" s="1024"/>
      <c r="C8" s="1819" t="s">
        <v>584</v>
      </c>
      <c r="D8" s="1819"/>
      <c r="E8" s="1820"/>
      <c r="F8" s="1820"/>
      <c r="G8" s="968" t="s">
        <v>8</v>
      </c>
      <c r="H8" s="969"/>
      <c r="I8" s="968" t="s">
        <v>9</v>
      </c>
      <c r="J8" s="965"/>
      <c r="K8" s="1019"/>
      <c r="L8" s="1020"/>
    </row>
    <row r="9" spans="1:12" ht="15.5" customHeight="1" x14ac:dyDescent="0.15">
      <c r="A9" s="1017"/>
      <c r="B9" s="1024"/>
      <c r="C9" s="1025"/>
      <c r="D9" s="1025"/>
      <c r="E9" s="1025"/>
      <c r="F9" s="1026"/>
      <c r="G9" s="968" t="s">
        <v>10</v>
      </c>
      <c r="H9" s="964"/>
      <c r="I9" s="964"/>
      <c r="J9" s="965"/>
      <c r="K9" s="1027"/>
      <c r="L9" s="1028"/>
    </row>
    <row r="10" spans="1:12" ht="15.5" customHeight="1" x14ac:dyDescent="0.15">
      <c r="A10" s="1017"/>
      <c r="B10" s="1024"/>
      <c r="C10" s="1025"/>
      <c r="D10" s="1025"/>
      <c r="E10" s="1029"/>
      <c r="F10" s="1026"/>
      <c r="G10" s="1030"/>
      <c r="H10" s="1030"/>
      <c r="I10" s="1030"/>
      <c r="J10" s="1030"/>
      <c r="K10" s="1030"/>
      <c r="L10" s="1031"/>
    </row>
    <row r="11" spans="1:12" ht="18" customHeight="1" x14ac:dyDescent="0.15">
      <c r="A11" s="1017"/>
      <c r="B11" s="1728" t="s">
        <v>576</v>
      </c>
      <c r="C11" s="1728"/>
      <c r="D11" s="1728"/>
      <c r="E11" s="1821" t="s">
        <v>585</v>
      </c>
      <c r="F11" s="1821"/>
      <c r="G11" s="111" t="s">
        <v>6</v>
      </c>
      <c r="H11"/>
      <c r="I11"/>
      <c r="J11"/>
      <c r="K11"/>
      <c r="L11" s="88"/>
    </row>
    <row r="12" spans="1:12" ht="15.5" customHeight="1" x14ac:dyDescent="0.15">
      <c r="A12" s="1032"/>
      <c r="B12" s="1033"/>
      <c r="C12" s="1034"/>
      <c r="D12" s="1034"/>
      <c r="E12" s="1035"/>
      <c r="F12" s="1035"/>
      <c r="G12" s="1822" t="s">
        <v>6</v>
      </c>
      <c r="H12" s="1823"/>
      <c r="I12" s="1823"/>
      <c r="J12" s="1823"/>
      <c r="K12" s="1823"/>
      <c r="L12" s="1824"/>
    </row>
    <row r="13" spans="1:12" s="113" customFormat="1" ht="15.5" customHeight="1" x14ac:dyDescent="0.2">
      <c r="A13" s="112" t="s">
        <v>6</v>
      </c>
      <c r="B13" s="1036" t="s">
        <v>6</v>
      </c>
      <c r="C13" s="1037" t="s">
        <v>6</v>
      </c>
      <c r="D13" s="1037" t="s">
        <v>6</v>
      </c>
      <c r="E13" s="1825" t="s">
        <v>449</v>
      </c>
      <c r="F13" s="1826"/>
      <c r="G13" s="1826"/>
      <c r="H13" s="1827"/>
      <c r="I13" s="1825" t="s">
        <v>450</v>
      </c>
      <c r="J13" s="1826"/>
      <c r="K13" s="1826"/>
      <c r="L13" s="1828"/>
    </row>
    <row r="14" spans="1:12" ht="15.5" customHeight="1" x14ac:dyDescent="0.15">
      <c r="A14" s="1038" t="s">
        <v>22</v>
      </c>
      <c r="B14" s="1039" t="s">
        <v>586</v>
      </c>
      <c r="C14" s="1039" t="s">
        <v>6</v>
      </c>
      <c r="D14" s="1039" t="s">
        <v>6</v>
      </c>
      <c r="E14" s="1813">
        <v>2022</v>
      </c>
      <c r="F14" s="1814"/>
      <c r="G14" s="1813">
        <f>E14+1</f>
        <v>2023</v>
      </c>
      <c r="H14" s="1814"/>
      <c r="I14" s="1813">
        <f>E14</f>
        <v>2022</v>
      </c>
      <c r="J14" s="1814"/>
      <c r="K14" s="1813">
        <f>G14</f>
        <v>2023</v>
      </c>
      <c r="L14" s="1815"/>
    </row>
    <row r="15" spans="1:12" ht="15.5" customHeight="1" x14ac:dyDescent="0.15">
      <c r="A15" s="1038" t="s">
        <v>6</v>
      </c>
      <c r="B15" s="1039" t="s">
        <v>587</v>
      </c>
      <c r="C15" s="1039" t="s">
        <v>588</v>
      </c>
      <c r="D15" s="1039" t="s">
        <v>589</v>
      </c>
      <c r="E15" s="1040" t="s">
        <v>459</v>
      </c>
      <c r="F15" s="1039" t="s">
        <v>460</v>
      </c>
      <c r="G15" s="1039" t="s">
        <v>459</v>
      </c>
      <c r="H15" s="1039" t="s">
        <v>460</v>
      </c>
      <c r="I15" s="1039" t="s">
        <v>459</v>
      </c>
      <c r="J15" s="1039" t="s">
        <v>460</v>
      </c>
      <c r="K15" s="1039" t="s">
        <v>459</v>
      </c>
      <c r="L15" s="1041" t="s">
        <v>460</v>
      </c>
    </row>
    <row r="16" spans="1:12" ht="15.5" customHeight="1" x14ac:dyDescent="0.2">
      <c r="A16" s="1038" t="s">
        <v>6</v>
      </c>
      <c r="B16" s="1042" t="s">
        <v>6</v>
      </c>
      <c r="C16" s="1043"/>
      <c r="D16" s="1043"/>
      <c r="E16" s="1044" t="s">
        <v>590</v>
      </c>
      <c r="F16" s="995" t="s">
        <v>6</v>
      </c>
      <c r="G16" s="1044" t="s">
        <v>590</v>
      </c>
      <c r="H16" s="995" t="s">
        <v>6</v>
      </c>
      <c r="I16" s="1044" t="s">
        <v>590</v>
      </c>
      <c r="J16" s="995" t="s">
        <v>6</v>
      </c>
      <c r="K16" s="1044" t="s">
        <v>590</v>
      </c>
      <c r="L16" s="996" t="s">
        <v>6</v>
      </c>
    </row>
    <row r="17" spans="1:12" s="1048" customFormat="1" ht="16.5" customHeight="1" x14ac:dyDescent="0.15">
      <c r="A17" s="1045" t="s">
        <v>66</v>
      </c>
      <c r="B17" s="1046" t="s">
        <v>591</v>
      </c>
      <c r="C17" s="1047" t="s">
        <v>6</v>
      </c>
      <c r="D17" s="1047"/>
      <c r="E17" s="599"/>
      <c r="F17" s="599"/>
      <c r="G17" s="599"/>
      <c r="H17" s="599"/>
      <c r="I17" s="599"/>
      <c r="J17" s="599"/>
      <c r="K17" s="599"/>
      <c r="L17" s="600"/>
    </row>
    <row r="18" spans="1:12" s="1048" customFormat="1" ht="16.5" customHeight="1" x14ac:dyDescent="0.15">
      <c r="A18" s="1834" t="s">
        <v>592</v>
      </c>
      <c r="B18" s="1049" t="s">
        <v>593</v>
      </c>
      <c r="C18" s="114"/>
      <c r="D18" s="114"/>
      <c r="E18" s="1050"/>
      <c r="F18" s="1050"/>
      <c r="G18" s="1050"/>
      <c r="H18" s="1050"/>
      <c r="I18" s="1050"/>
      <c r="J18" s="1050"/>
      <c r="K18" s="1050"/>
      <c r="L18" s="1051"/>
    </row>
    <row r="19" spans="1:12" s="1048" customFormat="1" ht="16.5" customHeight="1" x14ac:dyDescent="0.15">
      <c r="A19" s="1835"/>
      <c r="B19" s="1046" t="s">
        <v>594</v>
      </c>
      <c r="C19" s="115"/>
      <c r="D19" s="115"/>
      <c r="E19" s="1052"/>
      <c r="F19" s="1052"/>
      <c r="G19" s="1052"/>
      <c r="H19" s="1052"/>
      <c r="I19" s="1052"/>
      <c r="J19" s="1052"/>
      <c r="K19" s="1052"/>
      <c r="L19" s="1053"/>
    </row>
    <row r="20" spans="1:12" s="1048" customFormat="1" ht="16.5" customHeight="1" x14ac:dyDescent="0.15">
      <c r="A20" s="1835"/>
      <c r="B20" s="1049" t="s">
        <v>595</v>
      </c>
      <c r="C20" s="115"/>
      <c r="D20" s="115"/>
      <c r="E20" s="1052"/>
      <c r="F20" s="1052"/>
      <c r="G20" s="1052"/>
      <c r="H20" s="1052"/>
      <c r="I20" s="1052"/>
      <c r="J20" s="1052"/>
      <c r="K20" s="1052"/>
      <c r="L20" s="1053"/>
    </row>
    <row r="21" spans="1:12" s="1048" customFormat="1" ht="16.5" customHeight="1" x14ac:dyDescent="0.15">
      <c r="A21" s="1835"/>
      <c r="B21" s="1054" t="s">
        <v>596</v>
      </c>
      <c r="C21" s="115"/>
      <c r="D21" s="115"/>
      <c r="E21" s="1052"/>
      <c r="F21" s="1052"/>
      <c r="G21" s="1052"/>
      <c r="H21" s="1052"/>
      <c r="I21" s="1052"/>
      <c r="J21" s="1052"/>
      <c r="K21" s="1052"/>
      <c r="L21" s="1053"/>
    </row>
    <row r="22" spans="1:12" s="1048" customFormat="1" ht="16.5" customHeight="1" x14ac:dyDescent="0.15">
      <c r="A22" s="1835"/>
      <c r="B22" s="1049" t="s">
        <v>597</v>
      </c>
      <c r="C22" s="115"/>
      <c r="D22" s="115"/>
      <c r="E22" s="1052"/>
      <c r="F22" s="1052"/>
      <c r="G22" s="1052"/>
      <c r="H22" s="1052"/>
      <c r="I22" s="1052"/>
      <c r="J22" s="1052"/>
      <c r="K22" s="1052"/>
      <c r="L22" s="1053"/>
    </row>
    <row r="23" spans="1:12" s="1048" customFormat="1" ht="16.5" customHeight="1" x14ac:dyDescent="0.15">
      <c r="A23" s="1835"/>
      <c r="C23" s="115"/>
      <c r="D23" s="115"/>
      <c r="E23" s="1052"/>
      <c r="F23" s="1052"/>
      <c r="G23" s="1052"/>
      <c r="H23" s="1052"/>
      <c r="I23" s="1052"/>
      <c r="J23" s="1052"/>
      <c r="K23" s="1052"/>
      <c r="L23" s="1053"/>
    </row>
    <row r="24" spans="1:12" s="1048" customFormat="1" ht="16.5" customHeight="1" x14ac:dyDescent="0.15">
      <c r="A24" s="1835"/>
      <c r="B24" s="1055"/>
      <c r="C24" s="115"/>
      <c r="D24" s="115"/>
      <c r="E24" s="1052"/>
      <c r="F24" s="1052"/>
      <c r="G24" s="1052"/>
      <c r="H24" s="1052"/>
      <c r="I24" s="1052"/>
      <c r="J24" s="1052"/>
      <c r="K24" s="1052"/>
      <c r="L24" s="1053"/>
    </row>
    <row r="25" spans="1:12" s="1048" customFormat="1" ht="16.5" customHeight="1" x14ac:dyDescent="0.15">
      <c r="A25" s="1835"/>
      <c r="B25" s="1055"/>
      <c r="C25" s="115"/>
      <c r="D25" s="115"/>
      <c r="E25" s="1052"/>
      <c r="F25" s="1052"/>
      <c r="G25" s="1052"/>
      <c r="H25" s="1052"/>
      <c r="I25" s="1052"/>
      <c r="J25" s="1052"/>
      <c r="K25" s="1052"/>
      <c r="L25" s="1053"/>
    </row>
    <row r="26" spans="1:12" s="1048" customFormat="1" ht="16.5" customHeight="1" x14ac:dyDescent="0.15">
      <c r="A26" s="1836"/>
      <c r="B26" s="1056"/>
      <c r="C26" s="114"/>
      <c r="D26" s="114"/>
      <c r="E26" s="1052"/>
      <c r="F26" s="1052"/>
      <c r="G26" s="1052"/>
      <c r="H26" s="1052"/>
      <c r="I26" s="1052"/>
      <c r="J26" s="1052"/>
      <c r="K26" s="1052"/>
      <c r="L26" s="1053"/>
    </row>
    <row r="27" spans="1:12" s="1048" customFormat="1" ht="16.5" customHeight="1" x14ac:dyDescent="0.15">
      <c r="A27" s="1045" t="s">
        <v>188</v>
      </c>
      <c r="B27" s="1057" t="s">
        <v>591</v>
      </c>
      <c r="C27" s="1047"/>
      <c r="D27" s="1047"/>
      <c r="E27" s="599"/>
      <c r="F27" s="599"/>
      <c r="G27" s="599"/>
      <c r="H27" s="599"/>
      <c r="I27" s="599"/>
      <c r="J27" s="599"/>
      <c r="K27" s="599"/>
      <c r="L27" s="600"/>
    </row>
    <row r="28" spans="1:12" s="1048" customFormat="1" ht="16.5" customHeight="1" x14ac:dyDescent="0.15">
      <c r="A28" s="1834" t="s">
        <v>598</v>
      </c>
      <c r="B28" s="1837" t="s">
        <v>599</v>
      </c>
      <c r="C28" s="115"/>
      <c r="D28" s="115"/>
      <c r="E28" s="1052"/>
      <c r="F28" s="1052"/>
      <c r="G28" s="1052" t="s">
        <v>6</v>
      </c>
      <c r="H28" s="1052"/>
      <c r="I28" s="1052"/>
      <c r="J28" s="1052"/>
      <c r="K28" s="1052"/>
      <c r="L28" s="1053"/>
    </row>
    <row r="29" spans="1:12" s="1048" customFormat="1" ht="16.5" customHeight="1" x14ac:dyDescent="0.15">
      <c r="A29" s="1835"/>
      <c r="B29" s="1837"/>
      <c r="C29" s="115"/>
      <c r="D29" s="115"/>
      <c r="E29" s="1052"/>
      <c r="F29" s="1052"/>
      <c r="G29" s="1052"/>
      <c r="H29" s="1052"/>
      <c r="I29" s="1052"/>
      <c r="J29" s="1052"/>
      <c r="K29" s="1052"/>
      <c r="L29" s="1053"/>
    </row>
    <row r="30" spans="1:12" s="1048" customFormat="1" ht="16.5" customHeight="1" x14ac:dyDescent="0.15">
      <c r="A30" s="1835"/>
      <c r="B30" s="1057" t="s">
        <v>594</v>
      </c>
      <c r="C30" s="115"/>
      <c r="D30" s="115"/>
      <c r="E30" s="1052"/>
      <c r="F30" s="1052"/>
      <c r="G30" s="1052"/>
      <c r="H30" s="1052"/>
      <c r="I30" s="1052"/>
      <c r="J30" s="1052"/>
      <c r="K30" s="1052"/>
      <c r="L30" s="1053"/>
    </row>
    <row r="31" spans="1:12" s="1058" customFormat="1" ht="16.5" customHeight="1" x14ac:dyDescent="0.15">
      <c r="A31" s="1835"/>
      <c r="B31" s="1837" t="s">
        <v>600</v>
      </c>
      <c r="C31" s="115"/>
      <c r="D31" s="115"/>
      <c r="E31" s="1052"/>
      <c r="F31" s="1052"/>
      <c r="G31" s="1052"/>
      <c r="H31" s="1052"/>
      <c r="I31" s="1052"/>
      <c r="J31" s="1052"/>
      <c r="K31" s="1052"/>
      <c r="L31" s="1053"/>
    </row>
    <row r="32" spans="1:12" s="1048" customFormat="1" ht="16.5" customHeight="1" x14ac:dyDescent="0.15">
      <c r="A32" s="1835"/>
      <c r="B32" s="1837"/>
      <c r="C32" s="115"/>
      <c r="D32" s="115"/>
      <c r="E32" s="1052"/>
      <c r="F32" s="1052"/>
      <c r="G32" s="1052"/>
      <c r="H32" s="1052"/>
      <c r="I32" s="1052"/>
      <c r="J32" s="1052"/>
      <c r="K32" s="1052"/>
      <c r="L32" s="1053"/>
    </row>
    <row r="33" spans="1:12" s="1048" customFormat="1" ht="16.5" customHeight="1" x14ac:dyDescent="0.15">
      <c r="A33" s="1835"/>
      <c r="B33" s="1059" t="s">
        <v>596</v>
      </c>
      <c r="C33" s="115"/>
      <c r="D33" s="115"/>
      <c r="E33" s="1052"/>
      <c r="F33" s="1052"/>
      <c r="G33" s="1052"/>
      <c r="H33" s="1052"/>
      <c r="I33" s="1052"/>
      <c r="J33" s="1052"/>
      <c r="K33" s="1052"/>
      <c r="L33" s="1053"/>
    </row>
    <row r="34" spans="1:12" s="1048" customFormat="1" ht="16.5" customHeight="1" x14ac:dyDescent="0.15">
      <c r="A34" s="1835"/>
      <c r="B34" s="1837" t="s">
        <v>601</v>
      </c>
      <c r="C34" s="115"/>
      <c r="D34" s="115"/>
      <c r="E34" s="1052"/>
      <c r="F34" s="1052"/>
      <c r="G34" s="1052"/>
      <c r="H34" s="1052"/>
      <c r="I34" s="1052"/>
      <c r="J34" s="1052"/>
      <c r="K34" s="1052"/>
      <c r="L34" s="1053"/>
    </row>
    <row r="35" spans="1:12" s="1048" customFormat="1" ht="16.5" customHeight="1" x14ac:dyDescent="0.15">
      <c r="A35" s="1835"/>
      <c r="B35" s="1837"/>
      <c r="C35" s="115"/>
      <c r="D35" s="115"/>
      <c r="E35" s="1052"/>
      <c r="F35" s="1052"/>
      <c r="G35" s="1052"/>
      <c r="H35" s="1052"/>
      <c r="I35" s="1052"/>
      <c r="J35" s="1052"/>
      <c r="K35" s="1052"/>
      <c r="L35" s="1053"/>
    </row>
    <row r="36" spans="1:12" s="1048" customFormat="1" ht="16.5" customHeight="1" x14ac:dyDescent="0.15">
      <c r="A36" s="1836"/>
      <c r="B36" s="1056"/>
      <c r="C36" s="116"/>
      <c r="D36" s="116"/>
      <c r="E36" s="1052"/>
      <c r="F36" s="1052"/>
      <c r="G36" s="1052"/>
      <c r="H36" s="1052"/>
      <c r="I36" s="1052"/>
      <c r="J36" s="1052"/>
      <c r="K36" s="1052"/>
      <c r="L36" s="1053"/>
    </row>
    <row r="37" spans="1:12" s="1048" customFormat="1" ht="16.5" customHeight="1" x14ac:dyDescent="0.15">
      <c r="A37" s="1045" t="s">
        <v>602</v>
      </c>
      <c r="B37" s="1046" t="s">
        <v>591</v>
      </c>
      <c r="C37" s="1047"/>
      <c r="D37" s="1047"/>
      <c r="E37" s="599"/>
      <c r="F37" s="599"/>
      <c r="G37" s="599"/>
      <c r="H37" s="599"/>
      <c r="I37" s="599"/>
      <c r="J37" s="599"/>
      <c r="K37" s="599"/>
      <c r="L37" s="600"/>
    </row>
    <row r="38" spans="1:12" s="1048" customFormat="1" ht="16.5" customHeight="1" x14ac:dyDescent="0.15">
      <c r="A38" s="1834" t="s">
        <v>603</v>
      </c>
      <c r="B38" s="1049" t="s">
        <v>604</v>
      </c>
      <c r="C38" s="115"/>
      <c r="D38" s="115"/>
      <c r="E38" s="1052"/>
      <c r="F38" s="1052"/>
      <c r="G38" s="1052"/>
      <c r="H38" s="1052"/>
      <c r="I38" s="1052"/>
      <c r="J38" s="1052"/>
      <c r="K38" s="1052"/>
      <c r="L38" s="1053"/>
    </row>
    <row r="39" spans="1:12" s="1048" customFormat="1" ht="16.5" customHeight="1" x14ac:dyDescent="0.15">
      <c r="A39" s="1835"/>
      <c r="B39" s="1046" t="s">
        <v>594</v>
      </c>
      <c r="C39" s="115"/>
      <c r="D39" s="115"/>
      <c r="E39" s="1052"/>
      <c r="F39" s="1052"/>
      <c r="G39" s="1052"/>
      <c r="H39" s="1052"/>
      <c r="I39" s="1052"/>
      <c r="J39" s="1052"/>
      <c r="K39" s="1052"/>
      <c r="L39" s="1053"/>
    </row>
    <row r="40" spans="1:12" s="1048" customFormat="1" ht="16.5" customHeight="1" x14ac:dyDescent="0.15">
      <c r="A40" s="1835"/>
      <c r="B40" s="1049" t="s">
        <v>604</v>
      </c>
      <c r="C40" s="115"/>
      <c r="D40" s="115"/>
      <c r="E40" s="1052"/>
      <c r="F40" s="1052"/>
      <c r="G40" s="1052"/>
      <c r="H40" s="1052"/>
      <c r="I40" s="1052"/>
      <c r="J40" s="1052"/>
      <c r="K40" s="1052"/>
      <c r="L40" s="1053"/>
    </row>
    <row r="41" spans="1:12" s="1048" customFormat="1" ht="16.5" customHeight="1" x14ac:dyDescent="0.15">
      <c r="A41" s="1835"/>
      <c r="B41" s="1054" t="s">
        <v>596</v>
      </c>
      <c r="C41" s="115"/>
      <c r="D41" s="115"/>
      <c r="E41" s="1050"/>
      <c r="F41" s="1050"/>
      <c r="G41" s="1050"/>
      <c r="H41" s="1050"/>
      <c r="I41" s="1050"/>
      <c r="J41" s="1050"/>
      <c r="K41" s="1050"/>
      <c r="L41" s="1051"/>
    </row>
    <row r="42" spans="1:12" s="1048" customFormat="1" ht="16.5" customHeight="1" x14ac:dyDescent="0.15">
      <c r="A42" s="1835"/>
      <c r="B42" s="1049" t="s">
        <v>605</v>
      </c>
      <c r="C42" s="115"/>
      <c r="D42" s="115"/>
      <c r="E42" s="1050"/>
      <c r="F42" s="1050"/>
      <c r="G42" s="1050"/>
      <c r="H42" s="1050"/>
      <c r="I42" s="1050"/>
      <c r="J42" s="1050"/>
      <c r="K42" s="1050"/>
      <c r="L42" s="1051"/>
    </row>
    <row r="43" spans="1:12" s="1048" customFormat="1" ht="16.5" customHeight="1" x14ac:dyDescent="0.15">
      <c r="A43" s="1835"/>
      <c r="C43" s="115"/>
      <c r="D43" s="115"/>
      <c r="E43" s="1050"/>
      <c r="F43" s="1050"/>
      <c r="G43" s="1050"/>
      <c r="H43" s="1050"/>
      <c r="I43" s="1050"/>
      <c r="J43" s="1050"/>
      <c r="K43" s="1050"/>
      <c r="L43" s="1051"/>
    </row>
    <row r="44" spans="1:12" s="1048" customFormat="1" ht="16.5" customHeight="1" x14ac:dyDescent="0.15">
      <c r="A44" s="1835"/>
      <c r="B44" s="1060"/>
      <c r="C44" s="115"/>
      <c r="D44" s="115"/>
      <c r="E44" s="1050"/>
      <c r="F44" s="1050"/>
      <c r="G44" s="1050"/>
      <c r="H44" s="1050"/>
      <c r="I44" s="1050"/>
      <c r="J44" s="1050"/>
      <c r="K44" s="1050"/>
      <c r="L44" s="1051"/>
    </row>
    <row r="45" spans="1:12" s="1048" customFormat="1" ht="16.5" customHeight="1" x14ac:dyDescent="0.15">
      <c r="A45" s="1835"/>
      <c r="B45" s="1060"/>
      <c r="C45" s="115"/>
      <c r="D45" s="115"/>
      <c r="E45" s="1050"/>
      <c r="F45" s="1050"/>
      <c r="G45" s="1050"/>
      <c r="H45" s="1050"/>
      <c r="I45" s="1050"/>
      <c r="J45" s="1050"/>
      <c r="K45" s="1050"/>
      <c r="L45" s="1051"/>
    </row>
    <row r="46" spans="1:12" s="1048" customFormat="1" ht="16.5" customHeight="1" x14ac:dyDescent="0.15">
      <c r="A46" s="1836"/>
      <c r="B46" s="1061"/>
      <c r="C46" s="116"/>
      <c r="D46" s="116"/>
      <c r="E46" s="1050"/>
      <c r="F46" s="1050"/>
      <c r="G46" s="1050"/>
      <c r="H46" s="1050"/>
      <c r="I46" s="1050"/>
      <c r="J46" s="1050"/>
      <c r="K46" s="1050"/>
      <c r="L46" s="1051"/>
    </row>
    <row r="47" spans="1:12" s="1048" customFormat="1" ht="16.5" customHeight="1" x14ac:dyDescent="0.15">
      <c r="A47" s="1045" t="s">
        <v>606</v>
      </c>
      <c r="B47" s="1046" t="s">
        <v>591</v>
      </c>
      <c r="C47" s="1047"/>
      <c r="D47" s="1047"/>
      <c r="E47" s="601"/>
      <c r="F47" s="601"/>
      <c r="G47" s="601"/>
      <c r="H47" s="601"/>
      <c r="I47" s="601"/>
      <c r="J47" s="601"/>
      <c r="K47" s="601"/>
      <c r="L47" s="602"/>
    </row>
    <row r="48" spans="1:12" s="1048" customFormat="1" ht="16.5" customHeight="1" x14ac:dyDescent="0.15">
      <c r="A48" s="1829" t="s">
        <v>607</v>
      </c>
      <c r="B48" s="1049" t="s">
        <v>608</v>
      </c>
      <c r="C48" s="115"/>
      <c r="D48" s="115"/>
      <c r="E48" s="1050"/>
      <c r="F48" s="1050"/>
      <c r="G48" s="1050"/>
      <c r="H48" s="1050"/>
      <c r="I48" s="1050"/>
      <c r="J48" s="1050"/>
      <c r="K48" s="1050"/>
      <c r="L48" s="1051"/>
    </row>
    <row r="49" spans="1:12" s="1048" customFormat="1" ht="16.5" customHeight="1" x14ac:dyDescent="0.15">
      <c r="A49" s="1830"/>
      <c r="B49" s="1046" t="s">
        <v>594</v>
      </c>
      <c r="C49" s="115"/>
      <c r="D49" s="115"/>
      <c r="E49" s="1050"/>
      <c r="F49" s="1050"/>
      <c r="G49" s="1050"/>
      <c r="H49" s="1050"/>
      <c r="I49" s="1050"/>
      <c r="J49" s="1050"/>
      <c r="K49" s="1050"/>
      <c r="L49" s="1051"/>
    </row>
    <row r="50" spans="1:12" s="1048" customFormat="1" ht="16.5" customHeight="1" x14ac:dyDescent="0.15">
      <c r="A50" s="1830"/>
      <c r="B50" s="1049" t="s">
        <v>609</v>
      </c>
      <c r="C50" s="115"/>
      <c r="D50" s="115"/>
      <c r="E50" s="1050"/>
      <c r="F50" s="1050"/>
      <c r="G50" s="1050"/>
      <c r="H50" s="1050"/>
      <c r="I50" s="1050"/>
      <c r="J50" s="1050"/>
      <c r="K50" s="1050"/>
      <c r="L50" s="1051"/>
    </row>
    <row r="51" spans="1:12" s="1048" customFormat="1" ht="16.5" customHeight="1" x14ac:dyDescent="0.15">
      <c r="A51" s="1830"/>
      <c r="B51" s="1054" t="s">
        <v>596</v>
      </c>
      <c r="C51" s="115"/>
      <c r="D51" s="115"/>
      <c r="E51" s="1050"/>
      <c r="F51" s="1050"/>
      <c r="G51" s="1050"/>
      <c r="H51" s="1050"/>
      <c r="I51" s="1050"/>
      <c r="J51" s="1050"/>
      <c r="K51" s="1050"/>
      <c r="L51" s="1051"/>
    </row>
    <row r="52" spans="1:12" s="1048" customFormat="1" ht="16.5" customHeight="1" x14ac:dyDescent="0.15">
      <c r="A52" s="1830"/>
      <c r="B52" s="1049" t="s">
        <v>610</v>
      </c>
      <c r="C52" s="115"/>
      <c r="D52" s="115"/>
      <c r="E52" s="1050"/>
      <c r="F52" s="1050"/>
      <c r="G52" s="1050"/>
      <c r="H52" s="1050"/>
      <c r="I52" s="1050"/>
      <c r="J52" s="1050"/>
      <c r="K52" s="1050"/>
      <c r="L52" s="1051"/>
    </row>
    <row r="53" spans="1:12" s="1048" customFormat="1" ht="16.5" customHeight="1" x14ac:dyDescent="0.15">
      <c r="A53" s="1830"/>
      <c r="B53" s="1062"/>
      <c r="C53" s="115"/>
      <c r="D53" s="115"/>
      <c r="E53" s="1050"/>
      <c r="F53" s="1050"/>
      <c r="G53" s="1050"/>
      <c r="H53" s="1050"/>
      <c r="I53" s="1050"/>
      <c r="J53" s="1050"/>
      <c r="K53" s="1050"/>
      <c r="L53" s="1051"/>
    </row>
    <row r="54" spans="1:12" s="1048" customFormat="1" ht="16.5" customHeight="1" x14ac:dyDescent="0.15">
      <c r="A54" s="1830"/>
      <c r="B54" s="1062"/>
      <c r="C54" s="115"/>
      <c r="D54" s="115"/>
      <c r="E54" s="1050"/>
      <c r="F54" s="1050"/>
      <c r="G54" s="1050"/>
      <c r="H54" s="1050"/>
      <c r="I54" s="1050"/>
      <c r="J54" s="1050"/>
      <c r="K54" s="1050"/>
      <c r="L54" s="1051"/>
    </row>
    <row r="55" spans="1:12" s="1048" customFormat="1" ht="16.5" customHeight="1" x14ac:dyDescent="0.15">
      <c r="A55" s="1830"/>
      <c r="B55" s="1062"/>
      <c r="C55" s="115"/>
      <c r="D55" s="115"/>
      <c r="E55" s="1050"/>
      <c r="F55" s="1050"/>
      <c r="G55" s="1050"/>
      <c r="H55" s="1050"/>
      <c r="I55" s="1050"/>
      <c r="J55" s="1050"/>
      <c r="K55" s="1050"/>
      <c r="L55" s="1051"/>
    </row>
    <row r="56" spans="1:12" s="1048" customFormat="1" ht="16.5" customHeight="1" thickBot="1" x14ac:dyDescent="0.2">
      <c r="A56" s="1831"/>
      <c r="B56" s="1063"/>
      <c r="C56" s="117"/>
      <c r="D56" s="117"/>
      <c r="E56" s="1064"/>
      <c r="F56" s="1064"/>
      <c r="G56" s="1064"/>
      <c r="H56" s="1064"/>
      <c r="I56" s="1064"/>
      <c r="J56" s="1064"/>
      <c r="K56" s="1064"/>
      <c r="L56" s="1065"/>
    </row>
    <row r="57" spans="1:12" ht="16.5" customHeight="1" x14ac:dyDescent="0.15">
      <c r="A57" s="1066"/>
      <c r="B57" s="1024"/>
      <c r="C57" s="1034"/>
      <c r="D57" s="1034"/>
      <c r="E57" s="1034"/>
      <c r="F57" s="1034"/>
      <c r="G57" s="1034"/>
      <c r="H57" s="1034"/>
      <c r="I57" s="1034"/>
      <c r="J57" s="1034"/>
      <c r="K57" s="1034"/>
      <c r="L57" s="1034"/>
    </row>
    <row r="58" spans="1:12" ht="44" customHeight="1" x14ac:dyDescent="0.15">
      <c r="A58" s="1832" t="s">
        <v>611</v>
      </c>
      <c r="B58" s="1833"/>
      <c r="C58" s="1833"/>
      <c r="D58" s="1833"/>
      <c r="E58" s="1833"/>
      <c r="F58" s="1833"/>
      <c r="G58" s="1833"/>
      <c r="H58" s="1833"/>
      <c r="I58" s="1833"/>
      <c r="J58" s="1833"/>
      <c r="K58" s="1833"/>
      <c r="L58" s="1833"/>
    </row>
    <row r="59" spans="1:12" ht="16.5" customHeight="1" x14ac:dyDescent="0.15">
      <c r="A59" s="1067" t="s">
        <v>6</v>
      </c>
      <c r="B59" s="1019"/>
      <c r="C59" s="1068"/>
      <c r="D59" s="1068"/>
      <c r="E59" s="1068"/>
      <c r="F59" s="1068"/>
      <c r="G59" s="1068"/>
      <c r="H59" s="1068"/>
      <c r="I59" s="1068"/>
      <c r="J59" s="1068"/>
      <c r="K59" s="1068"/>
      <c r="L59" s="1068"/>
    </row>
    <row r="60" spans="1:12" ht="15.5" customHeight="1" x14ac:dyDescent="0.15">
      <c r="A60" s="1010"/>
    </row>
    <row r="61" spans="1:12" ht="14.75" customHeight="1" x14ac:dyDescent="0.15">
      <c r="A61" s="1010"/>
    </row>
    <row r="62" spans="1:12" ht="14.75" customHeight="1" x14ac:dyDescent="0.15">
      <c r="A62" s="1010"/>
    </row>
    <row r="63" spans="1:12" ht="12.75" customHeight="1" x14ac:dyDescent="0.15">
      <c r="A63" s="1010"/>
    </row>
    <row r="64" spans="1:12" ht="12.75" customHeight="1" x14ac:dyDescent="0.15">
      <c r="A64" s="1010"/>
    </row>
    <row r="65" spans="1:1" ht="12.75" customHeight="1" x14ac:dyDescent="0.15">
      <c r="A65" s="1010"/>
    </row>
    <row r="66" spans="1:1" ht="12.75" customHeight="1" x14ac:dyDescent="0.15">
      <c r="A66" s="1010"/>
    </row>
    <row r="67" spans="1:1" ht="12.75" customHeight="1" x14ac:dyDescent="0.15">
      <c r="A67" s="1010"/>
    </row>
    <row r="68" spans="1:1" ht="12.75" customHeight="1" x14ac:dyDescent="0.15">
      <c r="A68" s="1010"/>
    </row>
    <row r="69" spans="1:1" ht="12.75" customHeight="1" x14ac:dyDescent="0.15">
      <c r="A69" s="1010"/>
    </row>
    <row r="70" spans="1:1" ht="12.75" customHeight="1" x14ac:dyDescent="0.15">
      <c r="A70" s="1010"/>
    </row>
    <row r="71" spans="1:1" ht="12.75" customHeight="1" x14ac:dyDescent="0.15"/>
    <row r="72" spans="1:1" ht="12.75" customHeight="1" x14ac:dyDescent="0.15"/>
    <row r="73" spans="1:1" ht="12.75" customHeight="1" x14ac:dyDescent="0.15"/>
    <row r="74" spans="1:1" ht="12.75" customHeight="1" x14ac:dyDescent="0.15"/>
    <row r="75" spans="1:1" ht="12.75" customHeight="1" x14ac:dyDescent="0.15"/>
    <row r="76" spans="1:1" ht="12.75" customHeight="1" x14ac:dyDescent="0.15"/>
    <row r="77" spans="1:1" ht="12.75" customHeight="1" x14ac:dyDescent="0.15"/>
    <row r="78" spans="1:1" ht="12.75" customHeight="1" x14ac:dyDescent="0.15"/>
    <row r="79" spans="1:1" ht="12.75" customHeight="1" x14ac:dyDescent="0.15"/>
    <row r="80" spans="1:1" ht="12.75" customHeight="1" x14ac:dyDescent="0.15"/>
    <row r="81" ht="12.75" customHeight="1" x14ac:dyDescent="0.15"/>
    <row r="82" ht="12.75" customHeight="1" x14ac:dyDescent="0.15"/>
    <row r="83" ht="12.75" customHeight="1" x14ac:dyDescent="0.15"/>
    <row r="84" ht="12.75" customHeight="1" x14ac:dyDescent="0.15"/>
    <row r="85" ht="12.75" customHeight="1" x14ac:dyDescent="0.15"/>
  </sheetData>
  <mergeCells count="23">
    <mergeCell ref="A48:A56"/>
    <mergeCell ref="A58:L58"/>
    <mergeCell ref="A18:A26"/>
    <mergeCell ref="A28:A36"/>
    <mergeCell ref="B28:B29"/>
    <mergeCell ref="B31:B32"/>
    <mergeCell ref="B34:B35"/>
    <mergeCell ref="A38:A46"/>
    <mergeCell ref="E14:F14"/>
    <mergeCell ref="G14:H14"/>
    <mergeCell ref="I14:J14"/>
    <mergeCell ref="K14:L14"/>
    <mergeCell ref="C3:F5"/>
    <mergeCell ref="G4:J4"/>
    <mergeCell ref="G6:J6"/>
    <mergeCell ref="C7:F7"/>
    <mergeCell ref="G7:J7"/>
    <mergeCell ref="C8:F8"/>
    <mergeCell ref="B11:D11"/>
    <mergeCell ref="E11:F11"/>
    <mergeCell ref="G12:L12"/>
    <mergeCell ref="E13:H13"/>
    <mergeCell ref="I13:L13"/>
  </mergeCells>
  <printOptions horizontalCentered="1"/>
  <pageMargins left="0" right="0" top="0" bottom="0" header="0" footer="0"/>
  <pageSetup paperSize="9" scale="61"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85ec44e-1bab-4c0b-9df0-6ba128686fc9" xsi:nil="true"/>
    <lcf76f155ced4ddcb4097134ff3c332f xmlns="247b320a-10fd-4c85-93bc-332cc366a8d9">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4F13A7AAB71FF4E96650CFAE4CB3C00" ma:contentTypeVersion="18" ma:contentTypeDescription="Create a new document." ma:contentTypeScope="" ma:versionID="36e9800c02c33dd3770f905c02947f36">
  <xsd:schema xmlns:xsd="http://www.w3.org/2001/XMLSchema" xmlns:xs="http://www.w3.org/2001/XMLSchema" xmlns:p="http://schemas.microsoft.com/office/2006/metadata/properties" xmlns:ns2="247b320a-10fd-4c85-93bc-332cc366a8d9" xmlns:ns3="66073966-ae8e-4b5b-b7e0-a4f858c07b7b" xmlns:ns4="985ec44e-1bab-4c0b-9df0-6ba128686fc9" targetNamespace="http://schemas.microsoft.com/office/2006/metadata/properties" ma:root="true" ma:fieldsID="6d228cfe9e487f5b28d53dd66f89f4b3" ns2:_="" ns3:_="" ns4:_="">
    <xsd:import namespace="247b320a-10fd-4c85-93bc-332cc366a8d9"/>
    <xsd:import namespace="66073966-ae8e-4b5b-b7e0-a4f858c07b7b"/>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7b320a-10fd-4c85-93bc-332cc366a8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6073966-ae8e-4b5b-b7e0-a4f858c07b7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c26a3491-f13b-45c7-84ca-43fda9eb3bcc}" ma:internalName="TaxCatchAll" ma:showField="CatchAllData" ma:web="66073966-ae8e-4b5b-b7e0-a4f858c07b7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CA876D-44B5-4AA6-8CB2-FE45701B5654}">
  <ds:schemaRefs>
    <ds:schemaRef ds:uri="http://schemas.microsoft.com/office/2006/metadata/properties"/>
    <ds:schemaRef ds:uri="http://schemas.microsoft.com/office/infopath/2007/PartnerControls"/>
    <ds:schemaRef ds:uri="985ec44e-1bab-4c0b-9df0-6ba128686fc9"/>
    <ds:schemaRef ds:uri="247b320a-10fd-4c85-93bc-332cc366a8d9"/>
  </ds:schemaRefs>
</ds:datastoreItem>
</file>

<file path=customXml/itemProps2.xml><?xml version="1.0" encoding="utf-8"?>
<ds:datastoreItem xmlns:ds="http://schemas.openxmlformats.org/officeDocument/2006/customXml" ds:itemID="{74AB364B-8360-4D53-84EA-77859F05ED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7b320a-10fd-4c85-93bc-332cc366a8d9"/>
    <ds:schemaRef ds:uri="66073966-ae8e-4b5b-b7e0-a4f858c07b7b"/>
    <ds:schemaRef ds:uri="985ec44e-1bab-4c0b-9df0-6ba128686f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34FB167-0778-4D27-8FFC-4AB7210062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15</vt:i4>
      </vt:variant>
      <vt:variant>
        <vt:lpstr>Named Ranges</vt:lpstr>
      </vt:variant>
      <vt:variant>
        <vt:i4>12</vt:i4>
      </vt:variant>
    </vt:vector>
  </HeadingPairs>
  <TitlesOfParts>
    <vt:vector size="27" baseType="lpstr">
      <vt:lpstr>Cover</vt:lpstr>
      <vt:lpstr>Manual</vt:lpstr>
      <vt:lpstr>conversion factors</vt:lpstr>
      <vt:lpstr>JQ1 Production</vt:lpstr>
      <vt:lpstr>JQ2 Trade</vt:lpstr>
      <vt:lpstr>JQ3 Secondary PP Trade</vt:lpstr>
      <vt:lpstr>ECE-EU Species</vt:lpstr>
      <vt:lpstr>ITTO1-Estimates</vt:lpstr>
      <vt:lpstr>ITTO2-Species</vt:lpstr>
      <vt:lpstr>ITTO3-Miscellaneous</vt:lpstr>
      <vt:lpstr>Annex1 | JQ1-Corres.</vt:lpstr>
      <vt:lpstr>Annex2 | JQ2-Corres.</vt:lpstr>
      <vt:lpstr>Annex3 | JQ3-Corres.</vt:lpstr>
      <vt:lpstr>Annex4 |JQ2-JQ3-Corres.</vt:lpstr>
      <vt:lpstr>Annex5 | Tropical area list</vt:lpstr>
      <vt:lpstr>'Annex1 | JQ1-Corres.'!Print_Area</vt:lpstr>
      <vt:lpstr>'Annex2 | JQ2-Corres.'!Print_Area</vt:lpstr>
      <vt:lpstr>'ECE-EU Species'!Print_Area</vt:lpstr>
      <vt:lpstr>'ITTO1-Estimates'!Print_Area</vt:lpstr>
      <vt:lpstr>'ITTO2-Species'!Print_Area</vt:lpstr>
      <vt:lpstr>'ITTO3-Miscellaneous'!Print_Area</vt:lpstr>
      <vt:lpstr>'JQ1 Production'!Print_Area</vt:lpstr>
      <vt:lpstr>'JQ2 Trade'!Print_Area</vt:lpstr>
      <vt:lpstr>'JQ3 Secondary PP Trade'!Print_Area</vt:lpstr>
      <vt:lpstr>'Annex1 | JQ1-Corres.'!Print_Titles</vt:lpstr>
      <vt:lpstr>'Annex2 | JQ2-Corres.'!Print_Titles</vt:lpstr>
      <vt:lpstr>'JQ1 Production'!Print_Titles</vt:lpstr>
    </vt:vector>
  </TitlesOfParts>
  <Manager/>
  <Company>FAO of The UN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EUROSTAT;FAO;ITTO;UNECE</dc:creator>
  <cp:keywords/>
  <dc:description/>
  <cp:lastModifiedBy>Sara UNECE - FAO</cp:lastModifiedBy>
  <cp:revision/>
  <dcterms:created xsi:type="dcterms:W3CDTF">1998-09-16T16:39:33Z</dcterms:created>
  <dcterms:modified xsi:type="dcterms:W3CDTF">2024-04-09T13:26:34Z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ContentTypeId">
    <vt:lpwstr>0x0101003082C08FD3D0614AAB94B75C024070A7</vt:lpwstr>
  </property>
  <property fmtid="{D5CDD505-2E9C-101B-9397-08002B2CF9AE}" pid="4" name="MediaServiceImageTags">
    <vt:lpwstr/>
  </property>
  <property fmtid="{D5CDD505-2E9C-101B-9397-08002B2CF9AE}" pid="5" name="Weight">
    <vt:lpwstr/>
  </property>
</Properties>
</file>